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STI 2026\STI\1Actualización Series\2026\Series de internet\Series a Junio 2026 enviadas Agosto 2026\"/>
    </mc:Choice>
  </mc:AlternateContent>
  <xr:revisionPtr revIDLastSave="0" documentId="13_ncr:1_{15911BE8-3819-426E-B895-F4C851986920}" xr6:coauthVersionLast="47" xr6:coauthVersionMax="47" xr10:uidLastSave="{00000000-0000-0000-0000-000000000000}"/>
  <bookViews>
    <workbookView xWindow="-110" yWindow="-110" windowWidth="19420" windowHeight="10300" firstSheet="2" activeTab="5" xr2:uid="{00000000-000D-0000-FFFF-FFFF00000000}"/>
  </bookViews>
  <sheets>
    <sheet name="ÍNDICE" sheetId="6" r:id="rId1"/>
    <sheet name="10.1.TRAF_SENT" sheetId="1" r:id="rId2"/>
    <sheet name="10.5.TRAF_DEST" sheetId="8" r:id="rId3"/>
    <sheet name="10.2.TRAF_BAND" sheetId="2" r:id="rId4"/>
    <sheet name="10.3.TRAF_CLI" sheetId="4" r:id="rId5"/>
    <sheet name="10.4.TRAF_EMP" sheetId="7" r:id="rId6"/>
  </sheets>
  <definedNames>
    <definedName name="_xlnm.Print_Area" localSheetId="0">ÍNDICE!$A$1:$J$14</definedName>
    <definedName name="VAR">'10.1.TRAF_SENT'!$B$101</definedName>
    <definedName name="VAR_1">'10.1.TRAF_SENT'!$B$102</definedName>
    <definedName name="VAR_2">'10.1.TRAF_SENT'!$B$103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04" i="7" l="1"/>
  <c r="P104" i="7"/>
  <c r="O104" i="7"/>
  <c r="N104" i="7"/>
  <c r="M104" i="7"/>
  <c r="L104" i="7"/>
  <c r="K104" i="7"/>
  <c r="J104" i="7"/>
  <c r="I104" i="7"/>
  <c r="H104" i="7"/>
  <c r="G104" i="7"/>
  <c r="F104" i="7"/>
  <c r="E104" i="7"/>
  <c r="D104" i="7"/>
  <c r="AB104" i="7"/>
  <c r="AA104" i="7"/>
  <c r="Z104" i="7"/>
  <c r="Y104" i="7"/>
  <c r="X104" i="7"/>
  <c r="W104" i="7"/>
  <c r="V104" i="7"/>
  <c r="X102" i="7"/>
  <c r="W102" i="7"/>
  <c r="X101" i="7"/>
  <c r="W101" i="7"/>
  <c r="U104" i="7"/>
  <c r="P102" i="7"/>
  <c r="O102" i="7"/>
  <c r="N102" i="7"/>
  <c r="M102" i="7"/>
  <c r="L102" i="7"/>
  <c r="K102" i="7"/>
  <c r="J102" i="7"/>
  <c r="I102" i="7"/>
  <c r="H102" i="7"/>
  <c r="G102" i="7"/>
  <c r="F102" i="7"/>
  <c r="E102" i="7"/>
  <c r="P101" i="7"/>
  <c r="O101" i="7"/>
  <c r="N101" i="7"/>
  <c r="M101" i="7"/>
  <c r="L101" i="7"/>
  <c r="K101" i="7"/>
  <c r="J101" i="7"/>
  <c r="I101" i="7"/>
  <c r="H101" i="7"/>
  <c r="G101" i="7"/>
  <c r="F101" i="7"/>
  <c r="E101" i="7"/>
  <c r="E102" i="4"/>
  <c r="E101" i="4"/>
  <c r="D103" i="4"/>
  <c r="E102" i="2"/>
  <c r="E101" i="2"/>
  <c r="G103" i="8"/>
  <c r="F102" i="8"/>
  <c r="E102" i="8"/>
  <c r="F101" i="8"/>
  <c r="E101" i="8"/>
  <c r="E102" i="1"/>
  <c r="E101" i="1"/>
  <c r="D102" i="7"/>
  <c r="D101" i="7"/>
  <c r="D102" i="4"/>
  <c r="D101" i="4"/>
  <c r="D102" i="2"/>
  <c r="D101" i="2"/>
  <c r="D102" i="8"/>
  <c r="D101" i="8"/>
  <c r="D102" i="1"/>
  <c r="D101" i="1"/>
  <c r="U100" i="7"/>
  <c r="U102" i="7" s="1"/>
  <c r="V100" i="7"/>
  <c r="V102" i="7" s="1"/>
  <c r="W100" i="7"/>
  <c r="X100" i="7"/>
  <c r="Y100" i="7"/>
  <c r="Y102" i="7" s="1"/>
  <c r="Z100" i="7"/>
  <c r="Z102" i="7" s="1"/>
  <c r="AA100" i="7"/>
  <c r="AA101" i="7" s="1"/>
  <c r="Q100" i="7"/>
  <c r="K103" i="7" s="1"/>
  <c r="G100" i="4"/>
  <c r="G103" i="4" s="1"/>
  <c r="F100" i="2"/>
  <c r="F101" i="2" s="1"/>
  <c r="G100" i="8"/>
  <c r="F103" i="8" s="1"/>
  <c r="F100" i="1"/>
  <c r="G100" i="1" s="1"/>
  <c r="Y101" i="7" l="1"/>
  <c r="Z101" i="7"/>
  <c r="U101" i="7"/>
  <c r="V101" i="7"/>
  <c r="E103" i="4"/>
  <c r="G101" i="4"/>
  <c r="G102" i="4"/>
  <c r="F102" i="2"/>
  <c r="D103" i="2"/>
  <c r="E103" i="2"/>
  <c r="F103" i="2"/>
  <c r="D103" i="8"/>
  <c r="G101" i="8"/>
  <c r="G102" i="8"/>
  <c r="E103" i="8"/>
  <c r="F102" i="1"/>
  <c r="E103" i="1"/>
  <c r="F103" i="1"/>
  <c r="D103" i="1"/>
  <c r="F101" i="1"/>
  <c r="L103" i="7"/>
  <c r="M103" i="7"/>
  <c r="N103" i="7"/>
  <c r="O103" i="7"/>
  <c r="AB100" i="7"/>
  <c r="AA103" i="7" s="1"/>
  <c r="P103" i="7"/>
  <c r="Q103" i="7"/>
  <c r="AA102" i="7"/>
  <c r="Q102" i="7"/>
  <c r="E103" i="7"/>
  <c r="F103" i="7"/>
  <c r="Q101" i="7"/>
  <c r="G103" i="7"/>
  <c r="H103" i="7"/>
  <c r="I103" i="7"/>
  <c r="D103" i="7"/>
  <c r="J103" i="7"/>
  <c r="G99" i="8"/>
  <c r="G98" i="8"/>
  <c r="G97" i="8"/>
  <c r="G96" i="8"/>
  <c r="G95" i="8"/>
  <c r="G94" i="8"/>
  <c r="G93" i="8"/>
  <c r="G92" i="8"/>
  <c r="G91" i="8"/>
  <c r="G90" i="8"/>
  <c r="G89" i="8"/>
  <c r="G88" i="8"/>
  <c r="G87" i="8"/>
  <c r="G86" i="8"/>
  <c r="G85" i="8"/>
  <c r="G84" i="8"/>
  <c r="G83" i="8"/>
  <c r="G82" i="8"/>
  <c r="G81" i="8"/>
  <c r="G80" i="8"/>
  <c r="G79" i="8"/>
  <c r="G78" i="8"/>
  <c r="G77" i="8"/>
  <c r="G76" i="8"/>
  <c r="G75" i="8"/>
  <c r="G74" i="8"/>
  <c r="G73" i="8"/>
  <c r="G72" i="8"/>
  <c r="G71" i="8"/>
  <c r="G70" i="8"/>
  <c r="G69" i="8"/>
  <c r="G68" i="8"/>
  <c r="G67" i="8"/>
  <c r="G66" i="8"/>
  <c r="G65" i="8"/>
  <c r="G64" i="8"/>
  <c r="G63" i="8"/>
  <c r="G62" i="8"/>
  <c r="G61" i="8"/>
  <c r="G60" i="8"/>
  <c r="G59" i="8"/>
  <c r="G58" i="8"/>
  <c r="G57" i="8"/>
  <c r="G56" i="8"/>
  <c r="G55" i="8"/>
  <c r="G54" i="8"/>
  <c r="G53" i="8"/>
  <c r="G52" i="8"/>
  <c r="G51" i="8"/>
  <c r="G50" i="8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B103" i="8"/>
  <c r="B102" i="8"/>
  <c r="B101" i="8"/>
  <c r="U99" i="7"/>
  <c r="V99" i="7"/>
  <c r="W99" i="7"/>
  <c r="X99" i="7"/>
  <c r="Y99" i="7"/>
  <c r="Z99" i="7"/>
  <c r="AA99" i="7"/>
  <c r="Q99" i="7"/>
  <c r="G99" i="4"/>
  <c r="F99" i="2"/>
  <c r="F99" i="1"/>
  <c r="AB103" i="7" l="1"/>
  <c r="Z103" i="7"/>
  <c r="Y103" i="7"/>
  <c r="X103" i="7"/>
  <c r="W103" i="7"/>
  <c r="V103" i="7"/>
  <c r="U103" i="7"/>
  <c r="AB102" i="7"/>
  <c r="AB101" i="7"/>
  <c r="AB99" i="7"/>
  <c r="U98" i="7"/>
  <c r="V98" i="7"/>
  <c r="W98" i="7"/>
  <c r="X98" i="7"/>
  <c r="Y98" i="7"/>
  <c r="Z98" i="7"/>
  <c r="AA98" i="7"/>
  <c r="Q98" i="7"/>
  <c r="G98" i="4"/>
  <c r="F98" i="2"/>
  <c r="F98" i="1"/>
  <c r="U97" i="7"/>
  <c r="V97" i="7"/>
  <c r="W97" i="7"/>
  <c r="X97" i="7"/>
  <c r="Y97" i="7"/>
  <c r="Z97" i="7"/>
  <c r="AA97" i="7"/>
  <c r="Q97" i="7"/>
  <c r="G97" i="4"/>
  <c r="F97" i="2"/>
  <c r="F97" i="1"/>
  <c r="U96" i="7"/>
  <c r="V96" i="7"/>
  <c r="W96" i="7"/>
  <c r="X96" i="7"/>
  <c r="Y96" i="7"/>
  <c r="Z96" i="7"/>
  <c r="AA96" i="7"/>
  <c r="Q96" i="7"/>
  <c r="G96" i="4"/>
  <c r="F96" i="2"/>
  <c r="F96" i="1"/>
  <c r="W95" i="7"/>
  <c r="W94" i="7"/>
  <c r="W93" i="7"/>
  <c r="W92" i="7"/>
  <c r="W91" i="7"/>
  <c r="W90" i="7"/>
  <c r="W89" i="7"/>
  <c r="W88" i="7"/>
  <c r="W87" i="7"/>
  <c r="W86" i="7"/>
  <c r="W85" i="7"/>
  <c r="W84" i="7"/>
  <c r="W83" i="7"/>
  <c r="W82" i="7"/>
  <c r="W81" i="7"/>
  <c r="W80" i="7"/>
  <c r="W79" i="7"/>
  <c r="W78" i="7"/>
  <c r="W77" i="7"/>
  <c r="W76" i="7"/>
  <c r="W75" i="7"/>
  <c r="W74" i="7"/>
  <c r="W73" i="7"/>
  <c r="W72" i="7"/>
  <c r="W71" i="7"/>
  <c r="W70" i="7"/>
  <c r="W69" i="7"/>
  <c r="W68" i="7"/>
  <c r="W67" i="7"/>
  <c r="W66" i="7"/>
  <c r="W65" i="7"/>
  <c r="W64" i="7"/>
  <c r="W63" i="7"/>
  <c r="W62" i="7"/>
  <c r="W61" i="7"/>
  <c r="W60" i="7"/>
  <c r="W59" i="7"/>
  <c r="AB98" i="7" l="1"/>
  <c r="AB97" i="7"/>
  <c r="AB96" i="7"/>
  <c r="U95" i="7"/>
  <c r="V95" i="7"/>
  <c r="X95" i="7"/>
  <c r="Y95" i="7"/>
  <c r="Z95" i="7"/>
  <c r="AA95" i="7"/>
  <c r="Q95" i="7"/>
  <c r="G95" i="4"/>
  <c r="F95" i="2"/>
  <c r="F95" i="1"/>
  <c r="U94" i="7"/>
  <c r="V94" i="7"/>
  <c r="X94" i="7"/>
  <c r="Y94" i="7"/>
  <c r="Z94" i="7"/>
  <c r="AA94" i="7"/>
  <c r="Q94" i="7"/>
  <c r="G94" i="4"/>
  <c r="F94" i="2"/>
  <c r="F94" i="1"/>
  <c r="U93" i="7"/>
  <c r="V93" i="7"/>
  <c r="X93" i="7"/>
  <c r="Y93" i="7"/>
  <c r="Z93" i="7"/>
  <c r="AA93" i="7"/>
  <c r="Q93" i="7"/>
  <c r="G93" i="4"/>
  <c r="F93" i="2"/>
  <c r="F93" i="1"/>
  <c r="U92" i="7"/>
  <c r="V92" i="7"/>
  <c r="X92" i="7"/>
  <c r="Y92" i="7"/>
  <c r="Z92" i="7"/>
  <c r="AA92" i="7"/>
  <c r="Q92" i="7"/>
  <c r="G92" i="4"/>
  <c r="F92" i="2"/>
  <c r="F92" i="1"/>
  <c r="U91" i="7"/>
  <c r="V91" i="7"/>
  <c r="X91" i="7"/>
  <c r="Y91" i="7"/>
  <c r="Z91" i="7"/>
  <c r="AA91" i="7"/>
  <c r="Q91" i="7"/>
  <c r="G91" i="4"/>
  <c r="F91" i="2"/>
  <c r="F91" i="1"/>
  <c r="S104" i="7"/>
  <c r="U90" i="7"/>
  <c r="V90" i="7"/>
  <c r="X90" i="7"/>
  <c r="Y90" i="7"/>
  <c r="Z90" i="7"/>
  <c r="AA90" i="7"/>
  <c r="Q90" i="7"/>
  <c r="G90" i="4"/>
  <c r="F90" i="2"/>
  <c r="F90" i="1"/>
  <c r="AA89" i="7"/>
  <c r="Z89" i="7"/>
  <c r="Y89" i="7"/>
  <c r="X89" i="7"/>
  <c r="V89" i="7"/>
  <c r="U89" i="7"/>
  <c r="AA88" i="7"/>
  <c r="Z88" i="7"/>
  <c r="Y88" i="7"/>
  <c r="X88" i="7"/>
  <c r="V88" i="7"/>
  <c r="U88" i="7"/>
  <c r="AA87" i="7"/>
  <c r="Z87" i="7"/>
  <c r="Y87" i="7"/>
  <c r="X87" i="7"/>
  <c r="V87" i="7"/>
  <c r="U87" i="7"/>
  <c r="AA86" i="7"/>
  <c r="Z86" i="7"/>
  <c r="Y86" i="7"/>
  <c r="X86" i="7"/>
  <c r="V86" i="7"/>
  <c r="U86" i="7"/>
  <c r="AA85" i="7"/>
  <c r="Z85" i="7"/>
  <c r="Y85" i="7"/>
  <c r="X85" i="7"/>
  <c r="V85" i="7"/>
  <c r="U85" i="7"/>
  <c r="AA84" i="7"/>
  <c r="Z84" i="7"/>
  <c r="Y84" i="7"/>
  <c r="X84" i="7"/>
  <c r="V84" i="7"/>
  <c r="U84" i="7"/>
  <c r="AA83" i="7"/>
  <c r="Z83" i="7"/>
  <c r="Y83" i="7"/>
  <c r="X83" i="7"/>
  <c r="V83" i="7"/>
  <c r="U83" i="7"/>
  <c r="AA82" i="7"/>
  <c r="Z82" i="7"/>
  <c r="Y82" i="7"/>
  <c r="X82" i="7"/>
  <c r="V82" i="7"/>
  <c r="U82" i="7"/>
  <c r="AA81" i="7"/>
  <c r="Z81" i="7"/>
  <c r="Y81" i="7"/>
  <c r="X81" i="7"/>
  <c r="V81" i="7"/>
  <c r="U81" i="7"/>
  <c r="AA80" i="7"/>
  <c r="Z80" i="7"/>
  <c r="Y80" i="7"/>
  <c r="X80" i="7"/>
  <c r="V80" i="7"/>
  <c r="U80" i="7"/>
  <c r="AA79" i="7"/>
  <c r="Z79" i="7"/>
  <c r="Y79" i="7"/>
  <c r="X79" i="7"/>
  <c r="V79" i="7"/>
  <c r="U79" i="7"/>
  <c r="AA78" i="7"/>
  <c r="Z78" i="7"/>
  <c r="Y78" i="7"/>
  <c r="X78" i="7"/>
  <c r="V78" i="7"/>
  <c r="U78" i="7"/>
  <c r="AA77" i="7"/>
  <c r="Z77" i="7"/>
  <c r="Y77" i="7"/>
  <c r="X77" i="7"/>
  <c r="V77" i="7"/>
  <c r="U77" i="7"/>
  <c r="AA76" i="7"/>
  <c r="Z76" i="7"/>
  <c r="Y76" i="7"/>
  <c r="X76" i="7"/>
  <c r="V76" i="7"/>
  <c r="U76" i="7"/>
  <c r="AA75" i="7"/>
  <c r="Z75" i="7"/>
  <c r="Y75" i="7"/>
  <c r="X75" i="7"/>
  <c r="V75" i="7"/>
  <c r="U75" i="7"/>
  <c r="AA74" i="7"/>
  <c r="Z74" i="7"/>
  <c r="Y74" i="7"/>
  <c r="X74" i="7"/>
  <c r="V74" i="7"/>
  <c r="U74" i="7"/>
  <c r="AA73" i="7"/>
  <c r="Z73" i="7"/>
  <c r="Y73" i="7"/>
  <c r="X73" i="7"/>
  <c r="V73" i="7"/>
  <c r="U73" i="7"/>
  <c r="AA72" i="7"/>
  <c r="Z72" i="7"/>
  <c r="Y72" i="7"/>
  <c r="X72" i="7"/>
  <c r="V72" i="7"/>
  <c r="U72" i="7"/>
  <c r="AA71" i="7"/>
  <c r="Z71" i="7"/>
  <c r="Y71" i="7"/>
  <c r="X71" i="7"/>
  <c r="V71" i="7"/>
  <c r="U71" i="7"/>
  <c r="AA70" i="7"/>
  <c r="Z70" i="7"/>
  <c r="Y70" i="7"/>
  <c r="X70" i="7"/>
  <c r="V70" i="7"/>
  <c r="U70" i="7"/>
  <c r="AA69" i="7"/>
  <c r="Z69" i="7"/>
  <c r="Y69" i="7"/>
  <c r="X69" i="7"/>
  <c r="V69" i="7"/>
  <c r="U69" i="7"/>
  <c r="AA68" i="7"/>
  <c r="Z68" i="7"/>
  <c r="Y68" i="7"/>
  <c r="X68" i="7"/>
  <c r="V68" i="7"/>
  <c r="U68" i="7"/>
  <c r="AA67" i="7"/>
  <c r="Z67" i="7"/>
  <c r="Y67" i="7"/>
  <c r="X67" i="7"/>
  <c r="V67" i="7"/>
  <c r="U67" i="7"/>
  <c r="AA66" i="7"/>
  <c r="Z66" i="7"/>
  <c r="Y66" i="7"/>
  <c r="X66" i="7"/>
  <c r="V66" i="7"/>
  <c r="U66" i="7"/>
  <c r="AA65" i="7"/>
  <c r="Z65" i="7"/>
  <c r="Y65" i="7"/>
  <c r="X65" i="7"/>
  <c r="V65" i="7"/>
  <c r="U65" i="7"/>
  <c r="AA64" i="7"/>
  <c r="Z64" i="7"/>
  <c r="Y64" i="7"/>
  <c r="X64" i="7"/>
  <c r="V64" i="7"/>
  <c r="U64" i="7"/>
  <c r="AA63" i="7"/>
  <c r="Z63" i="7"/>
  <c r="Y63" i="7"/>
  <c r="X63" i="7"/>
  <c r="V63" i="7"/>
  <c r="U63" i="7"/>
  <c r="AA62" i="7"/>
  <c r="Z62" i="7"/>
  <c r="Y62" i="7"/>
  <c r="X62" i="7"/>
  <c r="V62" i="7"/>
  <c r="U62" i="7"/>
  <c r="AA61" i="7"/>
  <c r="Z61" i="7"/>
  <c r="Y61" i="7"/>
  <c r="X61" i="7"/>
  <c r="V61" i="7"/>
  <c r="U61" i="7"/>
  <c r="AA60" i="7"/>
  <c r="Z60" i="7"/>
  <c r="Y60" i="7"/>
  <c r="X60" i="7"/>
  <c r="V60" i="7"/>
  <c r="U60" i="7"/>
  <c r="AA59" i="7"/>
  <c r="Z59" i="7"/>
  <c r="Y59" i="7"/>
  <c r="X59" i="7"/>
  <c r="V59" i="7"/>
  <c r="U59" i="7"/>
  <c r="S103" i="7"/>
  <c r="S102" i="7"/>
  <c r="S101" i="7"/>
  <c r="AB95" i="7" l="1"/>
  <c r="AB94" i="7"/>
  <c r="AB93" i="7"/>
  <c r="AB92" i="7"/>
  <c r="AB91" i="7"/>
  <c r="AB59" i="7"/>
  <c r="AB90" i="7"/>
  <c r="AB64" i="7"/>
  <c r="AB71" i="7"/>
  <c r="AB80" i="7"/>
  <c r="AB87" i="7"/>
  <c r="AB60" i="7"/>
  <c r="AB67" i="7"/>
  <c r="AB76" i="7"/>
  <c r="AB83" i="7"/>
  <c r="AB63" i="7"/>
  <c r="AB72" i="7"/>
  <c r="AB79" i="7"/>
  <c r="AB88" i="7"/>
  <c r="AB85" i="7"/>
  <c r="AB69" i="7"/>
  <c r="AB65" i="7"/>
  <c r="AB81" i="7"/>
  <c r="AB86" i="7"/>
  <c r="AB68" i="7"/>
  <c r="AB75" i="7"/>
  <c r="AB84" i="7"/>
  <c r="AB78" i="7"/>
  <c r="AB74" i="7"/>
  <c r="AB61" i="7"/>
  <c r="AB70" i="7"/>
  <c r="AB77" i="7"/>
  <c r="AB62" i="7"/>
  <c r="AB66" i="7"/>
  <c r="AB73" i="7"/>
  <c r="AB82" i="7"/>
  <c r="AB89" i="7"/>
  <c r="Q89" i="7"/>
  <c r="G89" i="4"/>
  <c r="F89" i="2"/>
  <c r="F89" i="1"/>
  <c r="Q88" i="7"/>
  <c r="G88" i="4"/>
  <c r="F88" i="2"/>
  <c r="F88" i="1"/>
  <c r="Q87" i="7"/>
  <c r="G87" i="4"/>
  <c r="F87" i="2"/>
  <c r="F87" i="1"/>
  <c r="G99" i="1" s="1"/>
  <c r="Q86" i="7"/>
  <c r="G86" i="4"/>
  <c r="F86" i="2"/>
  <c r="F86" i="1"/>
  <c r="G98" i="1" s="1"/>
  <c r="Q85" i="7"/>
  <c r="G85" i="4"/>
  <c r="F85" i="2"/>
  <c r="F85" i="1"/>
  <c r="G97" i="1" s="1"/>
  <c r="Q84" i="7"/>
  <c r="G84" i="4"/>
  <c r="F84" i="2"/>
  <c r="F84" i="1"/>
  <c r="G96" i="1" s="1"/>
  <c r="Q83" i="7" l="1"/>
  <c r="G83" i="4"/>
  <c r="F83" i="2"/>
  <c r="F83" i="1"/>
  <c r="G95" i="1" s="1"/>
  <c r="Q82" i="7" l="1"/>
  <c r="G82" i="4"/>
  <c r="F82" i="2"/>
  <c r="F82" i="1"/>
  <c r="G94" i="1" s="1"/>
  <c r="Q80" i="7"/>
  <c r="Q81" i="7"/>
  <c r="G80" i="4"/>
  <c r="G81" i="4"/>
  <c r="F80" i="2"/>
  <c r="F81" i="2"/>
  <c r="F80" i="1"/>
  <c r="G92" i="1" s="1"/>
  <c r="F81" i="1"/>
  <c r="G93" i="1" s="1"/>
  <c r="Q77" i="7"/>
  <c r="Q78" i="7"/>
  <c r="Q79" i="7"/>
  <c r="G77" i="4"/>
  <c r="G78" i="4"/>
  <c r="G79" i="4"/>
  <c r="F77" i="2"/>
  <c r="F78" i="2"/>
  <c r="F79" i="2"/>
  <c r="F77" i="1"/>
  <c r="G89" i="1" s="1"/>
  <c r="F78" i="1"/>
  <c r="G90" i="1" s="1"/>
  <c r="F79" i="1"/>
  <c r="G91" i="1" s="1"/>
  <c r="B103" i="7"/>
  <c r="B102" i="7"/>
  <c r="B101" i="7"/>
  <c r="B103" i="4"/>
  <c r="B102" i="4"/>
  <c r="B101" i="4"/>
  <c r="B103" i="2"/>
  <c r="B102" i="2"/>
  <c r="B101" i="2"/>
  <c r="Q74" i="7" l="1"/>
  <c r="Q75" i="7"/>
  <c r="Q76" i="7"/>
  <c r="G74" i="4"/>
  <c r="G75" i="4"/>
  <c r="G76" i="4"/>
  <c r="F74" i="2"/>
  <c r="F75" i="2"/>
  <c r="F76" i="2"/>
  <c r="F74" i="1"/>
  <c r="F75" i="1"/>
  <c r="F76" i="1"/>
  <c r="Q71" i="7"/>
  <c r="Q72" i="7"/>
  <c r="Q73" i="7"/>
  <c r="G71" i="4"/>
  <c r="G72" i="4"/>
  <c r="G73" i="4"/>
  <c r="F71" i="2"/>
  <c r="F72" i="2"/>
  <c r="F73" i="2"/>
  <c r="F71" i="1"/>
  <c r="F72" i="1"/>
  <c r="F73" i="1"/>
  <c r="Q68" i="7"/>
  <c r="Q69" i="7"/>
  <c r="Q70" i="7"/>
  <c r="G68" i="4"/>
  <c r="G69" i="4"/>
  <c r="G70" i="4"/>
  <c r="F68" i="2"/>
  <c r="F69" i="2"/>
  <c r="F70" i="2"/>
  <c r="F68" i="1"/>
  <c r="G80" i="1" s="1"/>
  <c r="F69" i="1"/>
  <c r="G81" i="1" s="1"/>
  <c r="F70" i="1"/>
  <c r="G82" i="1" s="1"/>
  <c r="G88" i="1" l="1"/>
  <c r="G87" i="1"/>
  <c r="G86" i="1"/>
  <c r="G85" i="1"/>
  <c r="G84" i="1"/>
  <c r="G83" i="1"/>
  <c r="Q65" i="7"/>
  <c r="Q66" i="7"/>
  <c r="Q67" i="7"/>
  <c r="G65" i="4"/>
  <c r="G66" i="4"/>
  <c r="G67" i="4"/>
  <c r="F65" i="2"/>
  <c r="F66" i="2"/>
  <c r="F67" i="2"/>
  <c r="F65" i="1"/>
  <c r="F66" i="1"/>
  <c r="F67" i="1"/>
  <c r="Q62" i="7"/>
  <c r="Q63" i="7"/>
  <c r="Q64" i="7"/>
  <c r="G62" i="4"/>
  <c r="G63" i="4"/>
  <c r="G64" i="4"/>
  <c r="F62" i="2"/>
  <c r="F63" i="2"/>
  <c r="F64" i="2"/>
  <c r="F62" i="1"/>
  <c r="G74" i="1" s="1"/>
  <c r="F63" i="1"/>
  <c r="G75" i="1" s="1"/>
  <c r="F64" i="1"/>
  <c r="G76" i="1" s="1"/>
  <c r="G79" i="1" l="1"/>
  <c r="G78" i="1"/>
  <c r="G77" i="1"/>
  <c r="Q59" i="7"/>
  <c r="Q60" i="7"/>
  <c r="Q61" i="7"/>
  <c r="G59" i="4"/>
  <c r="G60" i="4"/>
  <c r="G61" i="4"/>
  <c r="F59" i="2"/>
  <c r="F60" i="2"/>
  <c r="F61" i="2"/>
  <c r="F59" i="1"/>
  <c r="F60" i="1"/>
  <c r="F61" i="1"/>
  <c r="G73" i="1" l="1"/>
  <c r="G72" i="1"/>
  <c r="G71" i="1"/>
  <c r="Q56" i="7"/>
  <c r="Q57" i="7"/>
  <c r="Q58" i="7"/>
  <c r="G56" i="4"/>
  <c r="G57" i="4"/>
  <c r="G58" i="4"/>
  <c r="F56" i="2"/>
  <c r="F57" i="2"/>
  <c r="F58" i="2"/>
  <c r="F56" i="1"/>
  <c r="G68" i="1" s="1"/>
  <c r="F57" i="1"/>
  <c r="G69" i="1" s="1"/>
  <c r="F58" i="1"/>
  <c r="G70" i="1" s="1"/>
  <c r="Q53" i="7" l="1"/>
  <c r="Q54" i="7"/>
  <c r="Q55" i="7"/>
  <c r="G53" i="4"/>
  <c r="G54" i="4"/>
  <c r="G55" i="4"/>
  <c r="F53" i="2"/>
  <c r="F54" i="2"/>
  <c r="F55" i="2"/>
  <c r="F53" i="1"/>
  <c r="G65" i="1" s="1"/>
  <c r="F54" i="1"/>
  <c r="G66" i="1" s="1"/>
  <c r="F55" i="1"/>
  <c r="G67" i="1" s="1"/>
  <c r="Q51" i="7" l="1"/>
  <c r="Q52" i="7"/>
  <c r="G51" i="4"/>
  <c r="G52" i="4"/>
  <c r="F51" i="2"/>
  <c r="F52" i="2"/>
  <c r="F51" i="1"/>
  <c r="G63" i="1" s="1"/>
  <c r="F52" i="1"/>
  <c r="G64" i="1" s="1"/>
  <c r="Q50" i="7" l="1"/>
  <c r="G50" i="4"/>
  <c r="F50" i="2"/>
  <c r="F50" i="1"/>
  <c r="G62" i="1" s="1"/>
  <c r="Q47" i="7" l="1"/>
  <c r="Q48" i="7"/>
  <c r="Q49" i="7"/>
  <c r="G47" i="4"/>
  <c r="G48" i="4"/>
  <c r="G49" i="4"/>
  <c r="F47" i="2"/>
  <c r="F48" i="2"/>
  <c r="F49" i="2"/>
  <c r="F47" i="1"/>
  <c r="F48" i="1"/>
  <c r="G60" i="1" s="1"/>
  <c r="F49" i="1"/>
  <c r="G61" i="1" s="1"/>
  <c r="G59" i="1" l="1"/>
  <c r="Q44" i="7"/>
  <c r="Q45" i="7"/>
  <c r="Q46" i="7"/>
  <c r="G44" i="4"/>
  <c r="G45" i="4"/>
  <c r="G46" i="4"/>
  <c r="F44" i="2"/>
  <c r="F45" i="2"/>
  <c r="F46" i="2"/>
  <c r="F44" i="1"/>
  <c r="F45" i="1"/>
  <c r="F46" i="1"/>
  <c r="G58" i="1" l="1"/>
  <c r="G57" i="1"/>
  <c r="G56" i="1"/>
  <c r="Q41" i="7"/>
  <c r="Q42" i="7"/>
  <c r="Q43" i="7"/>
  <c r="G41" i="4"/>
  <c r="G42" i="4"/>
  <c r="G43" i="4"/>
  <c r="F41" i="2"/>
  <c r="F42" i="2"/>
  <c r="F43" i="2"/>
  <c r="F41" i="1" l="1"/>
  <c r="G53" i="1" s="1"/>
  <c r="F42" i="1"/>
  <c r="F43" i="1"/>
  <c r="G55" i="1" l="1"/>
  <c r="G54" i="1"/>
  <c r="Q38" i="7"/>
  <c r="Q39" i="7"/>
  <c r="Q40" i="7"/>
  <c r="G38" i="4"/>
  <c r="G39" i="4"/>
  <c r="G40" i="4"/>
  <c r="F38" i="2"/>
  <c r="F39" i="2"/>
  <c r="F40" i="2"/>
  <c r="F38" i="1" l="1"/>
  <c r="G50" i="1" s="1"/>
  <c r="F39" i="1"/>
  <c r="F40" i="1"/>
  <c r="G52" i="1" s="1"/>
  <c r="G51" i="1" l="1"/>
  <c r="Q35" i="7"/>
  <c r="Q36" i="7"/>
  <c r="Q37" i="7"/>
  <c r="G35" i="4"/>
  <c r="G36" i="4"/>
  <c r="G37" i="4"/>
  <c r="F35" i="2"/>
  <c r="F36" i="2"/>
  <c r="F37" i="2"/>
  <c r="F35" i="1"/>
  <c r="F36" i="1"/>
  <c r="F37" i="1"/>
  <c r="G49" i="1" s="1"/>
  <c r="G47" i="1" l="1"/>
  <c r="G48" i="1"/>
  <c r="F22" i="1"/>
  <c r="F21" i="1"/>
  <c r="F20" i="1"/>
  <c r="F19" i="1"/>
  <c r="F18" i="1"/>
  <c r="F17" i="1"/>
  <c r="F16" i="1"/>
  <c r="F15" i="1"/>
  <c r="F14" i="1"/>
  <c r="F13" i="1"/>
  <c r="F12" i="1"/>
  <c r="F11" i="1"/>
  <c r="F34" i="1" l="1"/>
  <c r="G46" i="1" s="1"/>
  <c r="F33" i="1"/>
  <c r="G45" i="1" s="1"/>
  <c r="F32" i="1"/>
  <c r="G44" i="1" s="1"/>
  <c r="F31" i="1"/>
  <c r="G43" i="1" s="1"/>
  <c r="F30" i="1"/>
  <c r="G42" i="1" s="1"/>
  <c r="F29" i="1"/>
  <c r="G41" i="1" s="1"/>
  <c r="F28" i="1"/>
  <c r="G40" i="1" s="1"/>
  <c r="F27" i="1"/>
  <c r="G39" i="1" s="1"/>
  <c r="F26" i="1"/>
  <c r="G38" i="1" s="1"/>
  <c r="F25" i="1"/>
  <c r="G37" i="1" s="1"/>
  <c r="F24" i="1"/>
  <c r="G36" i="1" s="1"/>
  <c r="F23" i="1"/>
  <c r="G35" i="1" s="1"/>
  <c r="Q34" i="7" l="1"/>
  <c r="Q33" i="7"/>
  <c r="Q32" i="7"/>
  <c r="Q31" i="7"/>
  <c r="Q30" i="7"/>
  <c r="Q29" i="7"/>
  <c r="Q28" i="7"/>
  <c r="Q27" i="7"/>
  <c r="Q26" i="7"/>
  <c r="Q25" i="7"/>
  <c r="Q24" i="7"/>
  <c r="Q23" i="7"/>
  <c r="Q22" i="7"/>
  <c r="Q21" i="7"/>
  <c r="Q20" i="7"/>
  <c r="Q19" i="7"/>
  <c r="Q18" i="7"/>
  <c r="Q17" i="7"/>
  <c r="Q16" i="7"/>
  <c r="Q15" i="7"/>
  <c r="Q14" i="7"/>
  <c r="Q13" i="7"/>
  <c r="Q12" i="7"/>
  <c r="Q11" i="7" l="1"/>
  <c r="G32" i="4" l="1"/>
  <c r="G33" i="4"/>
  <c r="G34" i="4"/>
  <c r="F32" i="2"/>
  <c r="F33" i="2"/>
  <c r="F34" i="2"/>
  <c r="G29" i="4" l="1"/>
  <c r="G30" i="4"/>
  <c r="G31" i="4"/>
  <c r="F29" i="2"/>
  <c r="F30" i="2"/>
  <c r="F31" i="2"/>
  <c r="G27" i="4" l="1"/>
  <c r="G28" i="4"/>
  <c r="F27" i="2"/>
  <c r="F28" i="2"/>
  <c r="G23" i="4" l="1"/>
  <c r="G24" i="4"/>
  <c r="G25" i="4"/>
  <c r="G26" i="4"/>
  <c r="F23" i="2"/>
  <c r="F24" i="2"/>
  <c r="F25" i="2"/>
  <c r="F26" i="2"/>
  <c r="G20" i="4" l="1"/>
  <c r="G21" i="4"/>
  <c r="G22" i="4"/>
  <c r="F20" i="2"/>
  <c r="F21" i="2"/>
  <c r="F22" i="2"/>
  <c r="G32" i="1"/>
  <c r="G33" i="1"/>
  <c r="G34" i="1"/>
  <c r="G17" i="4" l="1"/>
  <c r="G18" i="4"/>
  <c r="G19" i="4"/>
  <c r="F17" i="2"/>
  <c r="F18" i="2"/>
  <c r="F19" i="2"/>
  <c r="G31" i="1" l="1"/>
  <c r="G29" i="1"/>
  <c r="G30" i="1"/>
  <c r="G14" i="4"/>
  <c r="G15" i="4"/>
  <c r="G16" i="4"/>
  <c r="F14" i="2"/>
  <c r="F15" i="2"/>
  <c r="F16" i="2"/>
  <c r="G26" i="1" l="1"/>
  <c r="G28" i="1"/>
  <c r="G27" i="1"/>
  <c r="G11" i="4"/>
  <c r="G12" i="4"/>
  <c r="G13" i="4"/>
  <c r="F11" i="2"/>
  <c r="F12" i="2"/>
  <c r="F13" i="2"/>
  <c r="G25" i="1" l="1"/>
  <c r="G24" i="1"/>
  <c r="G23" i="1"/>
</calcChain>
</file>

<file path=xl/sharedStrings.xml><?xml version="1.0" encoding="utf-8"?>
<sst xmlns="http://schemas.openxmlformats.org/spreadsheetml/2006/main" count="571" uniqueCount="64">
  <si>
    <t>Año</t>
  </si>
  <si>
    <t>Mes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</si>
  <si>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</si>
  <si>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</si>
  <si>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</si>
  <si>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</si>
  <si>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</si>
  <si>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</si>
  <si>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</si>
  <si>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</si>
  <si>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</si>
  <si>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</si>
  <si>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</si>
  <si>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</si>
  <si>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TRÁFICO EN TERA BYTES (TB)</t>
  </si>
  <si>
    <t>Total</t>
  </si>
  <si>
    <t>Banda Internacional</t>
  </si>
  <si>
    <t>Banda Nacional</t>
  </si>
  <si>
    <t>Residencial</t>
  </si>
  <si>
    <t>Comercial</t>
  </si>
  <si>
    <t>Sin clasificar</t>
  </si>
  <si>
    <t>INDICE</t>
  </si>
  <si>
    <t>&gt;</t>
  </si>
  <si>
    <t xml:space="preserve"> </t>
  </si>
  <si>
    <t>Movistar</t>
  </si>
  <si>
    <t>Netline</t>
  </si>
  <si>
    <t>WOM</t>
  </si>
  <si>
    <t>% Variación 12 meses</t>
  </si>
  <si>
    <t>Mundo Pacífico</t>
  </si>
  <si>
    <t>ESTADÍSTICAS TRÁFICO DE INTERNET FIJO</t>
  </si>
  <si>
    <t xml:space="preserve">SERVICIO DE INTERNET FIJO: </t>
  </si>
  <si>
    <t>TRÁFICO DE DATOS FIJOS (TB) POR TIPO DE BANDA (NACIONAL E INTERNACIONAL).</t>
  </si>
  <si>
    <t>TRÁFICO DE DATOS FIJOS (TB) POR EMPRESA</t>
  </si>
  <si>
    <t>Entel S.A.</t>
  </si>
  <si>
    <t>Telsur</t>
  </si>
  <si>
    <t>Entelphone</t>
  </si>
  <si>
    <t>GTD Manquehue</t>
  </si>
  <si>
    <t>Fullcom</t>
  </si>
  <si>
    <t>Austro Internet</t>
  </si>
  <si>
    <t>10.2. TRÁFICO POR BANDA (NACIONAL E INTERNACIONAL)</t>
  </si>
  <si>
    <t>10.4. TRÁFICO POR EMPRESA</t>
  </si>
  <si>
    <t>10.1. TRÁFICO FIJO TOTAL</t>
  </si>
  <si>
    <t>Bajada (Downlink)</t>
  </si>
  <si>
    <t>Subida (Uplink)</t>
  </si>
  <si>
    <t>TRÁFICO DE DATOS FIJOS (TB) POR SENTIDO DEL TRÁFICO (SUBIDA Y BAJADA).</t>
  </si>
  <si>
    <t>TRÁFICO DE DATOS FIJOS (TB) POR TIPO DE CLIENTE</t>
  </si>
  <si>
    <t>10.3. TRÁFICO POR CLIENTE</t>
  </si>
  <si>
    <t>GRUPO ENTEL</t>
  </si>
  <si>
    <t>GRUPO CLARO-VTR</t>
  </si>
  <si>
    <t>GRUPO     GTD</t>
  </si>
  <si>
    <t>MOVISTAR</t>
  </si>
  <si>
    <t>OTROS</t>
  </si>
  <si>
    <t>TOTAL</t>
  </si>
  <si>
    <t>MUNDO</t>
  </si>
  <si>
    <t>Grupo Claro-VTR</t>
  </si>
  <si>
    <t>Contenido alojado en servidores nacionales.</t>
  </si>
  <si>
    <t>Tráfico Caché, alojado en servidores nacionales</t>
  </si>
  <si>
    <t>Contenido que viaja hacia y desde servidores alojados en el extranjero.</t>
  </si>
  <si>
    <t>TRÁFICO DE DATOS FIJOS (TB) POR TIPO DE DESTINO DEL CONTENIDO DE TRÁFICO</t>
  </si>
  <si>
    <t>10.5. TRÁFICO POR DESTINO</t>
  </si>
  <si>
    <t>ACUM. JUL25-JUN26</t>
  </si>
  <si>
    <t>VAR. ACUM. JUL-JUN (2025/2026)</t>
  </si>
  <si>
    <t>PART. ACUM. JUL25-JUN26</t>
  </si>
  <si>
    <t>PART. ACUM. JUL24-JUN25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</si>
</sst>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64" formatCode="0.0%"/>
    <numFmt numFmtId="165" formatCode="_-* #,##0.00\ _€_-;\-* #,##0.00\ _€_-;_-* &quot;-&quot;??\ _€_-;_-@_-"/>
    <numFmt numFmtId="166" formatCode="0.000%"/>
    <numFmt numFmtId="167" formatCode="0.0000%"/>
    <numFmt numFmtId="168" formatCode="#,##0.0000000"/>
    <numFmt numFmtId="169" formatCode="#,##0_ ;\-#,##0\ "/>
    <numFmt numFmtId="170" formatCode="#,##0.000000000"/>
    <numFmt numFmtId="171" formatCode="_ * #,##0.0_ ;_ * \-#,##0.0_ ;_ * &quot;-&quot;_ ;_ @_ "/>
    <numFmt numFmtId="172" formatCode="_ * #,##0.000000_ ;_ * \-#,##0.000000_ ;_ * &quot;-&quot;_ ;_ @_ "/>
  </numFmts>
  <fonts count="2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indexed="44"/>
      <name val="Arial"/>
      <family val="2"/>
    </font>
    <font>
      <b/>
      <sz val="9"/>
      <color indexed="44"/>
      <name val="Arial"/>
      <family val="2"/>
    </font>
    <font>
      <u/>
      <sz val="10"/>
      <color indexed="12"/>
      <name val="Arial"/>
      <family val="2"/>
    </font>
    <font>
      <b/>
      <u/>
      <sz val="8"/>
      <name val="Arial"/>
      <family val="2"/>
    </font>
    <font>
      <b/>
      <sz val="9"/>
      <color indexed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rgb="FF0070C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1"/>
      <color indexed="12"/>
      <name val="Arial"/>
      <family val="2"/>
    </font>
    <font>
      <b/>
      <sz val="8"/>
      <color indexed="9"/>
      <name val="Arial"/>
      <family val="2"/>
    </font>
    <font>
      <b/>
      <u/>
      <sz val="8"/>
      <color indexed="9"/>
      <name val="Arial"/>
      <family val="2"/>
    </font>
    <font>
      <u/>
      <sz val="8"/>
      <color indexed="10"/>
      <name val="Arial"/>
      <family val="2"/>
    </font>
    <font>
      <sz val="8"/>
      <color indexed="10"/>
      <name val="Arial"/>
      <family val="2"/>
    </font>
    <font>
      <b/>
      <sz val="8"/>
      <color rgb="FF0000FF"/>
      <name val="Arial"/>
      <family val="2"/>
    </font>
    <font>
      <sz val="8"/>
      <color indexed="23"/>
      <name val="Arial"/>
      <family val="2"/>
    </font>
    <font>
      <b/>
      <sz val="10"/>
      <color theme="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7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9" fontId="1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1" fontId="12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5" fillId="0" borderId="0" xfId="1" applyFont="1"/>
    <xf numFmtId="0" fontId="7" fillId="0" borderId="0" xfId="2" applyFont="1" applyFill="1" applyAlignment="1" applyProtection="1"/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/>
    </xf>
    <xf numFmtId="3" fontId="10" fillId="0" borderId="8" xfId="0" applyNumberFormat="1" applyFont="1" applyBorder="1" applyAlignment="1">
      <alignment horizontal="center"/>
    </xf>
    <xf numFmtId="3" fontId="11" fillId="0" borderId="11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/>
    </xf>
    <xf numFmtId="3" fontId="11" fillId="0" borderId="20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9" xfId="0" applyNumberFormat="1" applyFont="1" applyBorder="1" applyAlignment="1">
      <alignment horizontal="center"/>
    </xf>
    <xf numFmtId="3" fontId="11" fillId="0" borderId="12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3" fillId="0" borderId="0" xfId="1" applyFont="1"/>
    <xf numFmtId="0" fontId="14" fillId="2" borderId="17" xfId="0" applyFont="1" applyFill="1" applyBorder="1"/>
    <xf numFmtId="0" fontId="15" fillId="2" borderId="19" xfId="0" applyFont="1" applyFill="1" applyBorder="1"/>
    <xf numFmtId="0" fontId="2" fillId="0" borderId="0" xfId="4"/>
    <xf numFmtId="0" fontId="3" fillId="0" borderId="0" xfId="4" applyFont="1"/>
    <xf numFmtId="0" fontId="16" fillId="0" borderId="0" xfId="4" applyFont="1"/>
    <xf numFmtId="0" fontId="5" fillId="0" borderId="0" xfId="4" applyFont="1"/>
    <xf numFmtId="0" fontId="17" fillId="0" borderId="0" xfId="4" applyFont="1" applyAlignment="1">
      <alignment horizontal="center"/>
    </xf>
    <xf numFmtId="0" fontId="18" fillId="0" borderId="0" xfId="2" applyFont="1" applyFill="1" applyAlignment="1" applyProtection="1"/>
    <xf numFmtId="0" fontId="19" fillId="0" borderId="0" xfId="2" applyFont="1" applyFill="1" applyBorder="1" applyAlignment="1" applyProtection="1">
      <alignment horizontal="left"/>
    </xf>
    <xf numFmtId="0" fontId="20" fillId="0" borderId="0" xfId="4" applyFont="1"/>
    <xf numFmtId="0" fontId="21" fillId="0" borderId="0" xfId="2" applyFont="1" applyFill="1" applyBorder="1" applyAlignment="1" applyProtection="1">
      <alignment horizontal="left"/>
    </xf>
    <xf numFmtId="0" fontId="6" fillId="0" borderId="0" xfId="2" applyFill="1" applyAlignment="1" applyProtection="1"/>
    <xf numFmtId="0" fontId="6" fillId="0" borderId="0" xfId="2" applyAlignment="1" applyProtection="1"/>
    <xf numFmtId="0" fontId="22" fillId="0" borderId="0" xfId="4" applyFont="1"/>
    <xf numFmtId="165" fontId="2" fillId="0" borderId="0" xfId="5" applyFont="1"/>
    <xf numFmtId="3" fontId="0" fillId="0" borderId="0" xfId="0" applyNumberFormat="1"/>
    <xf numFmtId="164" fontId="23" fillId="2" borderId="19" xfId="3" applyNumberFormat="1" applyFont="1" applyFill="1" applyBorder="1" applyAlignment="1">
      <alignment horizontal="center"/>
    </xf>
    <xf numFmtId="164" fontId="23" fillId="2" borderId="17" xfId="3" applyNumberFormat="1" applyFont="1" applyFill="1" applyBorder="1" applyAlignment="1">
      <alignment horizontal="center"/>
    </xf>
    <xf numFmtId="164" fontId="23" fillId="2" borderId="18" xfId="3" applyNumberFormat="1" applyFont="1" applyFill="1" applyBorder="1" applyAlignment="1">
      <alignment horizontal="center"/>
    </xf>
    <xf numFmtId="167" fontId="23" fillId="2" borderId="18" xfId="3" applyNumberFormat="1" applyFont="1" applyFill="1" applyBorder="1" applyAlignment="1">
      <alignment horizontal="center"/>
    </xf>
    <xf numFmtId="164" fontId="0" fillId="0" borderId="0" xfId="3" applyNumberFormat="1" applyFont="1"/>
    <xf numFmtId="166" fontId="0" fillId="0" borderId="0" xfId="3" applyNumberFormat="1" applyFont="1"/>
    <xf numFmtId="164" fontId="11" fillId="0" borderId="20" xfId="3" applyNumberFormat="1" applyFont="1" applyBorder="1" applyAlignment="1">
      <alignment horizontal="center"/>
    </xf>
    <xf numFmtId="164" fontId="11" fillId="0" borderId="12" xfId="3" applyNumberFormat="1" applyFont="1" applyBorder="1" applyAlignment="1">
      <alignment horizontal="center"/>
    </xf>
    <xf numFmtId="164" fontId="11" fillId="0" borderId="11" xfId="3" applyNumberFormat="1" applyFont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4" fillId="2" borderId="6" xfId="0" applyFont="1" applyFill="1" applyBorder="1"/>
    <xf numFmtId="0" fontId="15" fillId="2" borderId="7" xfId="0" applyFont="1" applyFill="1" applyBorder="1"/>
    <xf numFmtId="10" fontId="23" fillId="2" borderId="18" xfId="3" applyNumberFormat="1" applyFont="1" applyFill="1" applyBorder="1" applyAlignment="1">
      <alignment horizontal="center"/>
    </xf>
    <xf numFmtId="166" fontId="23" fillId="2" borderId="18" xfId="3" applyNumberFormat="1" applyFont="1" applyFill="1" applyBorder="1" applyAlignment="1">
      <alignment horizontal="center"/>
    </xf>
    <xf numFmtId="168" fontId="0" fillId="0" borderId="0" xfId="0" applyNumberFormat="1"/>
    <xf numFmtId="0" fontId="1" fillId="2" borderId="1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3" fontId="3" fillId="0" borderId="3" xfId="6" applyNumberFormat="1" applyFont="1" applyFill="1" applyBorder="1" applyAlignment="1">
      <alignment horizontal="center"/>
    </xf>
    <xf numFmtId="3" fontId="3" fillId="0" borderId="5" xfId="6" applyNumberFormat="1" applyFont="1" applyFill="1" applyBorder="1" applyAlignment="1">
      <alignment horizontal="center"/>
    </xf>
    <xf numFmtId="3" fontId="3" fillId="0" borderId="7" xfId="6" applyNumberFormat="1" applyFont="1" applyFill="1" applyBorder="1" applyAlignment="1">
      <alignment horizontal="center"/>
    </xf>
    <xf numFmtId="3" fontId="3" fillId="0" borderId="3" xfId="1" applyNumberFormat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  <xf numFmtId="3" fontId="3" fillId="0" borderId="7" xfId="1" applyNumberFormat="1" applyFont="1" applyBorder="1" applyAlignment="1">
      <alignment horizontal="center"/>
    </xf>
    <xf numFmtId="41" fontId="11" fillId="0" borderId="11" xfId="6" applyFont="1" applyBorder="1" applyAlignment="1">
      <alignment horizontal="center"/>
    </xf>
    <xf numFmtId="41" fontId="11" fillId="0" borderId="20" xfId="6" applyFont="1" applyBorder="1" applyAlignment="1">
      <alignment horizontal="center"/>
    </xf>
    <xf numFmtId="41" fontId="11" fillId="0" borderId="12" xfId="6" applyFont="1" applyBorder="1" applyAlignment="1">
      <alignment horizontal="center"/>
    </xf>
    <xf numFmtId="169" fontId="23" fillId="2" borderId="6" xfId="6" applyNumberFormat="1" applyFont="1" applyFill="1" applyBorder="1" applyAlignment="1">
      <alignment horizontal="center"/>
    </xf>
    <xf numFmtId="169" fontId="23" fillId="2" borderId="9" xfId="6" applyNumberFormat="1" applyFont="1" applyFill="1" applyBorder="1" applyAlignment="1">
      <alignment horizontal="center"/>
    </xf>
    <xf numFmtId="3" fontId="23" fillId="2" borderId="7" xfId="0" applyNumberFormat="1" applyFont="1" applyFill="1" applyBorder="1" applyAlignment="1">
      <alignment horizontal="center"/>
    </xf>
    <xf numFmtId="3" fontId="23" fillId="2" borderId="6" xfId="0" applyNumberFormat="1" applyFont="1" applyFill="1" applyBorder="1" applyAlignment="1">
      <alignment horizontal="center"/>
    </xf>
    <xf numFmtId="3" fontId="23" fillId="2" borderId="9" xfId="0" applyNumberFormat="1" applyFont="1" applyFill="1" applyBorder="1" applyAlignment="1">
      <alignment horizontal="center"/>
    </xf>
    <xf numFmtId="170" fontId="0" fillId="0" borderId="0" xfId="0" applyNumberFormat="1"/>
    <xf numFmtId="171" fontId="0" fillId="0" borderId="0" xfId="6" applyNumberFormat="1" applyFont="1"/>
    <xf numFmtId="172" fontId="0" fillId="0" borderId="0" xfId="6" applyNumberFormat="1" applyFont="1"/>
    <xf numFmtId="3" fontId="0" fillId="0" borderId="2" xfId="0" applyNumberFormat="1" applyBorder="1"/>
    <xf numFmtId="3" fontId="0" fillId="0" borderId="8" xfId="0" applyNumberFormat="1" applyBorder="1"/>
    <xf numFmtId="3" fontId="0" fillId="0" borderId="4" xfId="0" applyNumberFormat="1" applyBorder="1"/>
    <xf numFmtId="3" fontId="0" fillId="0" borderId="6" xfId="0" applyNumberFormat="1" applyBorder="1"/>
    <xf numFmtId="3" fontId="0" fillId="0" borderId="9" xfId="0" applyNumberFormat="1" applyBorder="1"/>
    <xf numFmtId="164" fontId="23" fillId="2" borderId="10" xfId="3" applyNumberFormat="1" applyFont="1" applyFill="1" applyBorder="1" applyAlignment="1">
      <alignment horizontal="center"/>
    </xf>
    <xf numFmtId="3" fontId="25" fillId="0" borderId="11" xfId="0" applyNumberFormat="1" applyFont="1" applyBorder="1"/>
    <xf numFmtId="3" fontId="25" fillId="0" borderId="20" xfId="0" applyNumberFormat="1" applyFont="1" applyBorder="1"/>
    <xf numFmtId="3" fontId="25" fillId="0" borderId="12" xfId="0" applyNumberFormat="1" applyFont="1" applyBorder="1"/>
    <xf numFmtId="3" fontId="23" fillId="2" borderId="12" xfId="0" applyNumberFormat="1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/>
    </xf>
    <xf numFmtId="0" fontId="0" fillId="0" borderId="15" xfId="0" applyBorder="1"/>
    <xf numFmtId="0" fontId="8" fillId="2" borderId="14" xfId="1" applyFont="1" applyFill="1" applyBorder="1" applyAlignment="1">
      <alignment horizontal="center" vertical="center"/>
    </xf>
    <xf numFmtId="0" fontId="0" fillId="0" borderId="16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12" xfId="0" applyBorder="1"/>
    <xf numFmtId="0" fontId="1" fillId="2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8" fillId="2" borderId="21" xfId="1" applyFont="1" applyFill="1" applyBorder="1" applyAlignment="1">
      <alignment horizontal="center" vertical="center"/>
    </xf>
    <xf numFmtId="0" fontId="8" fillId="2" borderId="22" xfId="1" applyFont="1" applyFill="1" applyBorder="1" applyAlignment="1">
      <alignment horizontal="center" vertical="center"/>
    </xf>
    <xf numFmtId="0" fontId="8" fillId="2" borderId="15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7">
    <cellStyle name="%" xfId="1" xr:uid="{00000000-0005-0000-0000-000000000000}"/>
    <cellStyle name="Hipervínculo" xfId="2" builtinId="8"/>
    <cellStyle name="Millares [0]" xfId="6" builtinId="6"/>
    <cellStyle name="Millares 2" xfId="5" xr:uid="{00000000-0005-0000-0000-000003000000}"/>
    <cellStyle name="Normal" xfId="0" builtinId="0"/>
    <cellStyle name="Normal 2" xfId="4" xr:uid="{00000000-0005-0000-0000-000005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>
                <a:solidFill>
                  <a:srgbClr val="0070C0"/>
                </a:solidFill>
              </a:rPr>
              <a:t>Tráfico de Datos Fijos (TB)</a:t>
            </a:r>
          </a:p>
        </c:rich>
      </c:tx>
      <c:layout>
        <c:manualLayout>
          <c:xMode val="edge"/>
          <c:yMode val="edge"/>
          <c:x val="0.36856290708380068"/>
          <c:y val="4.9310670327802723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4212912300260974"/>
          <c:y val="4.2280590674210083E-2"/>
          <c:w val="0.82547570690651717"/>
          <c:h val="0.80056604819579436"/>
        </c:manualLayout>
      </c:layout>
      <c:lineChart>
        <c:grouping val="standard"/>
        <c:varyColors val="0"/>
        <c:ser>
          <c:idx val="2"/>
          <c:order val="0"/>
          <c:tx>
            <c:strRef>
              <c:f>'10.1.TRAF_SENT'!$F$9</c:f>
              <c:strCache>
                <c:ptCount val="1"/>
              </c:strCache>
            </c:strRef>
          </c:tx>
          <c:spPr>
            <a:ln w="63500">
              <a:solidFill>
                <a:srgbClr val="00B050"/>
              </a:solidFill>
            </a:ln>
          </c:spPr>
          <c:marker>
            <c:symbol val="none"/>
          </c:marker>
          <c:cat>
            <c:multiLvlStrRef>
              <c:f>'10.1.TRAF_SENT'!$B$11:$C$85</c:f>
              <c:multiLvlStrCache>
                <c:ptCount val="7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  <c:pt idx="24">
                    <c:v>Ene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Abr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Ago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Dic</c:v>
                  </c:pt>
                  <c:pt idx="36">
                    <c:v>Ene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Abr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Ago</c:v>
                  </c:pt>
                  <c:pt idx="44">
                    <c:v>Sep</c:v>
                  </c:pt>
                  <c:pt idx="45">
                    <c:v>Oct</c:v>
                  </c:pt>
                  <c:pt idx="46">
                    <c:v>Nov</c:v>
                  </c:pt>
                  <c:pt idx="47">
                    <c:v>Dic</c:v>
                  </c:pt>
                  <c:pt idx="48">
                    <c:v>Ene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Abr</c:v>
                  </c:pt>
                  <c:pt idx="52">
                    <c:v>May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Ago</c:v>
                  </c:pt>
                  <c:pt idx="56">
                    <c:v>Sep</c:v>
                  </c:pt>
                  <c:pt idx="57">
                    <c:v>Oct</c:v>
                  </c:pt>
                  <c:pt idx="58">
                    <c:v>Nov</c:v>
                  </c:pt>
                  <c:pt idx="59">
                    <c:v>Dic</c:v>
                  </c:pt>
                  <c:pt idx="60">
                    <c:v>Ene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Abr</c:v>
                  </c:pt>
                  <c:pt idx="64">
                    <c:v>May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Ago</c:v>
                  </c:pt>
                  <c:pt idx="68">
                    <c:v>Sep</c:v>
                  </c:pt>
                  <c:pt idx="69">
                    <c:v>Oct</c:v>
                  </c:pt>
                  <c:pt idx="70">
                    <c:v>Nov</c:v>
                  </c:pt>
                  <c:pt idx="71">
                    <c:v>Dic</c:v>
                  </c:pt>
                  <c:pt idx="72">
                    <c:v>Ene</c:v>
                  </c:pt>
                  <c:pt idx="73">
                    <c:v>Feb</c:v>
                  </c:pt>
                  <c:pt idx="74">
                    <c:v>Mar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  <c:pt idx="36">
                    <c:v>2022</c:v>
                  </c:pt>
                  <c:pt idx="48">
                    <c:v>2023</c:v>
                  </c:pt>
                  <c:pt idx="60">
                    <c:v>2024</c:v>
                  </c:pt>
                  <c:pt idx="72">
                    <c:v>2025</c:v>
                  </c:pt>
                </c:lvl>
              </c:multiLvlStrCache>
            </c:multiLvlStrRef>
          </c:cat>
          <c:val>
            <c:numRef>
              <c:f>'10.1.TRAF_SENT'!$F$11:$F$85</c:f>
              <c:numCache>
                <c:formatCode>#,##0</c:formatCode>
                <c:ptCount val="75"/>
                <c:pt idx="0">
                  <c:v>724594.58933850843</c:v>
                </c:pt>
                <c:pt idx="1">
                  <c:v>667794.85346037033</c:v>
                </c:pt>
                <c:pt idx="2">
                  <c:v>664016.58775649464</c:v>
                </c:pt>
                <c:pt idx="3">
                  <c:v>707812.04359874828</c:v>
                </c:pt>
                <c:pt idx="4">
                  <c:v>755253.99032590119</c:v>
                </c:pt>
                <c:pt idx="5">
                  <c:v>783563.05983971024</c:v>
                </c:pt>
                <c:pt idx="6">
                  <c:v>878244.5380196661</c:v>
                </c:pt>
                <c:pt idx="7">
                  <c:v>841185.24938225793</c:v>
                </c:pt>
                <c:pt idx="8">
                  <c:v>837105.67604793364</c:v>
                </c:pt>
                <c:pt idx="9">
                  <c:v>925908.79476636241</c:v>
                </c:pt>
                <c:pt idx="10">
                  <c:v>877550.45244852302</c:v>
                </c:pt>
                <c:pt idx="11">
                  <c:v>916657.95746504283</c:v>
                </c:pt>
                <c:pt idx="12">
                  <c:v>919275.67211343709</c:v>
                </c:pt>
                <c:pt idx="13">
                  <c:v>864315.13631187123</c:v>
                </c:pt>
                <c:pt idx="14">
                  <c:v>1133979.1119017652</c:v>
                </c:pt>
                <c:pt idx="15">
                  <c:v>1230972.9943630691</c:v>
                </c:pt>
                <c:pt idx="16">
                  <c:v>1302758.9104241114</c:v>
                </c:pt>
                <c:pt idx="17">
                  <c:v>1324946.5460824654</c:v>
                </c:pt>
                <c:pt idx="18">
                  <c:v>1380527.1830170779</c:v>
                </c:pt>
                <c:pt idx="19">
                  <c:v>1427439.3649262611</c:v>
                </c:pt>
                <c:pt idx="20">
                  <c:v>1351725.7108765733</c:v>
                </c:pt>
                <c:pt idx="21">
                  <c:v>1385806.0272019894</c:v>
                </c:pt>
                <c:pt idx="22">
                  <c:v>1392408.1292964797</c:v>
                </c:pt>
                <c:pt idx="23">
                  <c:v>1478307.3283178234</c:v>
                </c:pt>
                <c:pt idx="24">
                  <c:v>1493912.1146875941</c:v>
                </c:pt>
                <c:pt idx="25">
                  <c:v>1341477.3472783773</c:v>
                </c:pt>
                <c:pt idx="26">
                  <c:v>1650772.3266509646</c:v>
                </c:pt>
                <c:pt idx="27">
                  <c:v>1722864.8123031969</c:v>
                </c:pt>
                <c:pt idx="28">
                  <c:v>1724027.6437916011</c:v>
                </c:pt>
                <c:pt idx="29">
                  <c:v>1761957.2091771183</c:v>
                </c:pt>
                <c:pt idx="30">
                  <c:v>1801063.0312701706</c:v>
                </c:pt>
                <c:pt idx="31">
                  <c:v>1814891.7161371743</c:v>
                </c:pt>
                <c:pt idx="32">
                  <c:v>1743017.0384315925</c:v>
                </c:pt>
                <c:pt idx="33">
                  <c:v>1863443.6091127284</c:v>
                </c:pt>
                <c:pt idx="34">
                  <c:v>1811895.0189444125</c:v>
                </c:pt>
                <c:pt idx="35">
                  <c:v>1889311.8549289177</c:v>
                </c:pt>
                <c:pt idx="36">
                  <c:v>1919833.3762371696</c:v>
                </c:pt>
                <c:pt idx="37">
                  <c:v>1727728.601782101</c:v>
                </c:pt>
                <c:pt idx="38">
                  <c:v>1940004.0779243428</c:v>
                </c:pt>
                <c:pt idx="39">
                  <c:v>1956419.2429644112</c:v>
                </c:pt>
                <c:pt idx="40">
                  <c:v>2053840.8159751974</c:v>
                </c:pt>
                <c:pt idx="41">
                  <c:v>2128659.7452694126</c:v>
                </c:pt>
                <c:pt idx="42">
                  <c:v>2205401.7720628316</c:v>
                </c:pt>
                <c:pt idx="43">
                  <c:v>2182241.3735467005</c:v>
                </c:pt>
                <c:pt idx="44">
                  <c:v>2108599.9285997702</c:v>
                </c:pt>
                <c:pt idx="45">
                  <c:v>2218197.3123206408</c:v>
                </c:pt>
                <c:pt idx="46">
                  <c:v>2232306.10903128</c:v>
                </c:pt>
                <c:pt idx="47">
                  <c:v>2295742.9278183989</c:v>
                </c:pt>
                <c:pt idx="48">
                  <c:v>2431086.9488059832</c:v>
                </c:pt>
                <c:pt idx="49">
                  <c:v>2161442.3615207556</c:v>
                </c:pt>
                <c:pt idx="50">
                  <c:v>2410582.943661171</c:v>
                </c:pt>
                <c:pt idx="51">
                  <c:v>2359941.2742500138</c:v>
                </c:pt>
                <c:pt idx="52">
                  <c:v>2495752.7999107512</c:v>
                </c:pt>
                <c:pt idx="53">
                  <c:v>2553172.5653392277</c:v>
                </c:pt>
                <c:pt idx="54">
                  <c:v>2635357.7359208837</c:v>
                </c:pt>
                <c:pt idx="55">
                  <c:v>2618186.5541517204</c:v>
                </c:pt>
                <c:pt idx="56">
                  <c:v>2573274.2884523761</c:v>
                </c:pt>
                <c:pt idx="57">
                  <c:v>2591619.5657905042</c:v>
                </c:pt>
                <c:pt idx="58">
                  <c:v>2534196.4895041101</c:v>
                </c:pt>
                <c:pt idx="59">
                  <c:v>2648585.1643679491</c:v>
                </c:pt>
                <c:pt idx="60">
                  <c:v>2649907.3741166131</c:v>
                </c:pt>
                <c:pt idx="61">
                  <c:v>2543702.9850996258</c:v>
                </c:pt>
                <c:pt idx="62">
                  <c:v>2665247.5989641361</c:v>
                </c:pt>
                <c:pt idx="63">
                  <c:v>2648593.103968841</c:v>
                </c:pt>
                <c:pt idx="64">
                  <c:v>2854415.0998566616</c:v>
                </c:pt>
                <c:pt idx="65">
                  <c:v>2904419.9193881298</c:v>
                </c:pt>
                <c:pt idx="66">
                  <c:v>2879862.3908747565</c:v>
                </c:pt>
                <c:pt idx="67">
                  <c:v>2799957.3559017442</c:v>
                </c:pt>
                <c:pt idx="68">
                  <c:v>2743812.892599877</c:v>
                </c:pt>
                <c:pt idx="69">
                  <c:v>2828901.9992872183</c:v>
                </c:pt>
                <c:pt idx="70">
                  <c:v>2799853.0327547798</c:v>
                </c:pt>
                <c:pt idx="71">
                  <c:v>2877713.6038008966</c:v>
                </c:pt>
                <c:pt idx="72">
                  <c:v>2902308.6990941912</c:v>
                </c:pt>
                <c:pt idx="73">
                  <c:v>2795515.57188721</c:v>
                </c:pt>
                <c:pt idx="74">
                  <c:v>3034502.1346617509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26-4B90-8EBB-5AFC00910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455818400"/>
        <c:axId val="-1455817856"/>
      </c:lineChart>
      <c:catAx>
        <c:axId val="-1455818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solidFill>
                  <a:srgbClr val="0070C0"/>
                </a:solidFill>
              </a:defRPr>
            </a:pPr>
            <a:endParaRPr lang="es-CL"/>
          </a:p>
        </c:txPr>
        <c:crossAx val="-1455817856"/>
        <c:crosses val="autoZero"/>
        <c:auto val="1"/>
        <c:lblAlgn val="ctr"/>
        <c:lblOffset val="100"/>
        <c:noMultiLvlLbl val="0"/>
      </c:catAx>
      <c:valAx>
        <c:axId val="-1455817856"/>
        <c:scaling>
          <c:orientation val="minMax"/>
          <c:max val="3000000"/>
          <c:min val="0"/>
        </c:scaling>
        <c:delete val="0"/>
        <c:axPos val="l"/>
        <c:majorGridlines>
          <c:spPr>
            <a:ln>
              <a:solidFill>
                <a:srgbClr val="0070C0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0070C0"/>
                </a:solidFill>
              </a:defRPr>
            </a:pPr>
            <a:endParaRPr lang="es-CL"/>
          </a:p>
        </c:txPr>
        <c:crossAx val="-145581840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0070C0"/>
                </a:solidFill>
              </a:rPr>
              <a:t>PARTICIPACIÓN POR EMPRESA </a:t>
            </a:r>
          </a:p>
          <a:p>
            <a:pPr>
              <a:defRPr b="1">
                <a:solidFill>
                  <a:srgbClr val="0070C0"/>
                </a:solidFill>
              </a:defRPr>
            </a:pPr>
            <a:r>
              <a:rPr lang="en-US" b="1">
                <a:solidFill>
                  <a:srgbClr val="0070C0"/>
                </a:solidFill>
              </a:rPr>
              <a:t>TRÁFICO DATOS FIJO TOTAL </a:t>
            </a:r>
          </a:p>
          <a:p>
            <a:pPr>
              <a:defRPr b="1">
                <a:solidFill>
                  <a:srgbClr val="0070C0"/>
                </a:solidFill>
              </a:defRPr>
            </a:pPr>
            <a:r>
              <a:rPr lang="en-US" sz="1100" b="1">
                <a:solidFill>
                  <a:srgbClr val="0070C0"/>
                </a:solidFill>
              </a:rPr>
              <a:t>Acumulado</a:t>
            </a:r>
            <a:r>
              <a:rPr lang="en-US" sz="1100" b="1" baseline="0">
                <a:solidFill>
                  <a:srgbClr val="0070C0"/>
                </a:solidFill>
              </a:rPr>
              <a:t> Julio</a:t>
            </a:r>
            <a:r>
              <a:rPr lang="en-US" sz="1100" b="1">
                <a:solidFill>
                  <a:srgbClr val="0070C0"/>
                </a:solidFill>
              </a:rPr>
              <a:t> 2025 a</a:t>
            </a:r>
            <a:r>
              <a:rPr lang="en-US" sz="1100" b="1" baseline="0">
                <a:solidFill>
                  <a:srgbClr val="0070C0"/>
                </a:solidFill>
              </a:rPr>
              <a:t> </a:t>
            </a:r>
            <a:r>
              <a:rPr lang="en-US" sz="1100" b="1" i="0" u="none" strike="noStrike" kern="1200" spc="0" baseline="0">
                <a:solidFill>
                  <a:srgbClr val="0070C0"/>
                </a:solidFill>
              </a:rPr>
              <a:t>Junio</a:t>
            </a:r>
            <a:r>
              <a:rPr lang="en-US" sz="1100" b="1">
                <a:solidFill>
                  <a:srgbClr val="0070C0"/>
                </a:solidFill>
              </a:rPr>
              <a:t>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0070C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70C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EE1-4274-8820-AF974B85DFBD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EE1-4274-8820-AF974B85DFBD}"/>
              </c:ext>
            </c:extLst>
          </c:dPt>
          <c:dPt>
            <c:idx val="2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EE1-4274-8820-AF974B85DFBD}"/>
              </c:ext>
            </c:extLst>
          </c:dPt>
          <c:dPt>
            <c:idx val="3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EE1-4274-8820-AF974B85DF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EE1-4274-8820-AF974B85DFBD}"/>
              </c:ext>
            </c:extLst>
          </c:dPt>
          <c:dPt>
            <c:idx val="5"/>
            <c:bubble3D val="0"/>
            <c:spPr>
              <a:solidFill>
                <a:schemeClr val="accent3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EE1-4274-8820-AF974B85DFBD}"/>
              </c:ext>
            </c:extLst>
          </c:dPt>
          <c:dPt>
            <c:idx val="6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EE1-4274-8820-AF974B85DF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EE1-4274-8820-AF974B85DF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EE1-4274-8820-AF974B85DFBD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EEE1-4274-8820-AF974B85DFBD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EEE1-4274-8820-AF974B85DFBD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EEE1-4274-8820-AF974B85DFBD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EEE1-4274-8820-AF974B85DFBD}"/>
              </c:ext>
            </c:extLst>
          </c:dPt>
          <c:dLbls>
            <c:dLbl>
              <c:idx val="0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EE1-4274-8820-AF974B85DFBD}"/>
                </c:ext>
              </c:extLst>
            </c:dLbl>
            <c:dLbl>
              <c:idx val="1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EE1-4274-8820-AF974B85DFBD}"/>
                </c:ext>
              </c:extLst>
            </c:dLbl>
            <c:dLbl>
              <c:idx val="2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EE1-4274-8820-AF974B85DFBD}"/>
                </c:ext>
              </c:extLst>
            </c:dLbl>
            <c:dLbl>
              <c:idx val="3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EE1-4274-8820-AF974B85DFBD}"/>
                </c:ext>
              </c:extLst>
            </c:dLbl>
            <c:dLbl>
              <c:idx val="4"/>
              <c:layout>
                <c:manualLayout>
                  <c:x val="3.1551456892857516E-2"/>
                  <c:y val="-5.8626019293289981E-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EE1-4274-8820-AF974B85DFBD}"/>
                </c:ext>
              </c:extLst>
            </c:dLbl>
            <c:dLbl>
              <c:idx val="5"/>
              <c:layout>
                <c:manualLayout>
                  <c:x val="-4.1366640917623231E-2"/>
                  <c:y val="-8.4122409893678705E-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EE1-4274-8820-AF974B85DFBD}"/>
                </c:ext>
              </c:extLst>
            </c:dLbl>
            <c:dLbl>
              <c:idx val="6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EE1-4274-8820-AF974B85DFBD}"/>
                </c:ext>
              </c:extLst>
            </c:dLbl>
            <c:dLbl>
              <c:idx val="8"/>
              <c:numFmt formatCode="0.0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70C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EE1-4274-8820-AF974B85DFBD}"/>
                </c:ext>
              </c:extLst>
            </c:dLbl>
            <c:dLbl>
              <c:idx val="9"/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70C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EE1-4274-8820-AF974B85DFBD}"/>
                </c:ext>
              </c:extLst>
            </c:dLbl>
            <c:dLbl>
              <c:idx val="10"/>
              <c:layout>
                <c:manualLayout>
                  <c:x val="-9.8223936025987488E-2"/>
                  <c:y val="0.29404764994632054"/>
                </c:manualLayout>
              </c:layout>
              <c:numFmt formatCode="0.0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70C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6833363155059375"/>
                      <c:h val="0.1141247483122030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5-EEE1-4274-8820-AF974B85DFBD}"/>
                </c:ext>
              </c:extLst>
            </c:dLbl>
            <c:dLbl>
              <c:idx val="11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EE1-4274-8820-AF974B85DFBD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'10.4.TRAF_EMP'!$D$10:$P$10</c:f>
              <c:strCache>
                <c:ptCount val="11"/>
                <c:pt idx="0">
                  <c:v>Entel S.A.</c:v>
                </c:pt>
                <c:pt idx="1">
                  <c:v>Telsur</c:v>
                </c:pt>
                <c:pt idx="2">
                  <c:v>Grupo Claro-VTR</c:v>
                </c:pt>
                <c:pt idx="3">
                  <c:v>Movistar</c:v>
                </c:pt>
                <c:pt idx="4">
                  <c:v>Entelphone</c:v>
                </c:pt>
                <c:pt idx="5">
                  <c:v>GTD Manquehue</c:v>
                </c:pt>
                <c:pt idx="6">
                  <c:v>Fullcom</c:v>
                </c:pt>
                <c:pt idx="7">
                  <c:v>Netline</c:v>
                </c:pt>
                <c:pt idx="8">
                  <c:v>Austro Internet</c:v>
                </c:pt>
                <c:pt idx="9">
                  <c:v>Mundo Pacífico</c:v>
                </c:pt>
                <c:pt idx="10">
                  <c:v>WOM</c:v>
                </c:pt>
              </c:strCache>
            </c:strRef>
          </c:cat>
          <c:val>
            <c:numRef>
              <c:f>'10.4.TRAF_EMP'!$D$101:$P$101</c:f>
              <c:numCache>
                <c:formatCode>#,##0</c:formatCode>
                <c:ptCount val="11"/>
                <c:pt idx="0">
                  <c:v>911460.76122507092</c:v>
                </c:pt>
                <c:pt idx="1">
                  <c:v>1356108.9422304791</c:v>
                </c:pt>
                <c:pt idx="2">
                  <c:v>8056763.4871470435</c:v>
                </c:pt>
                <c:pt idx="3">
                  <c:v>9980726.4168011155</c:v>
                </c:pt>
                <c:pt idx="4">
                  <c:v>3783278.472976299</c:v>
                </c:pt>
                <c:pt idx="5">
                  <c:v>949496.43567552022</c:v>
                </c:pt>
                <c:pt idx="6">
                  <c:v>287.008467</c:v>
                </c:pt>
                <c:pt idx="7">
                  <c:v>4869.5071520000001</c:v>
                </c:pt>
                <c:pt idx="8">
                  <c:v>52.403901999999995</c:v>
                </c:pt>
                <c:pt idx="9">
                  <c:v>10447230.258443244</c:v>
                </c:pt>
                <c:pt idx="10">
                  <c:v>1630798.575769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EE1-4274-8820-AF974B85D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0070C0"/>
                </a:solidFill>
              </a:rPr>
              <a:t>PARTICIPACIÓN POR GRUPO DE EMPRESAS </a:t>
            </a:r>
          </a:p>
          <a:p>
            <a:pPr>
              <a:defRPr b="1">
                <a:solidFill>
                  <a:srgbClr val="0070C0"/>
                </a:solidFill>
              </a:defRPr>
            </a:pPr>
            <a:r>
              <a:rPr lang="en-US" b="1">
                <a:solidFill>
                  <a:srgbClr val="0070C0"/>
                </a:solidFill>
              </a:rPr>
              <a:t>TRÁFICO DATOS FIJO TOTAL </a:t>
            </a:r>
          </a:p>
          <a:p>
            <a:pPr>
              <a:defRPr b="1">
                <a:solidFill>
                  <a:srgbClr val="0070C0"/>
                </a:solidFill>
              </a:defRPr>
            </a:pPr>
            <a:r>
              <a:rPr lang="en-US" sz="1100" b="1">
                <a:solidFill>
                  <a:srgbClr val="0070C0"/>
                </a:solidFill>
              </a:rPr>
              <a:t>Acumulado Julio 2025 a</a:t>
            </a:r>
            <a:r>
              <a:rPr lang="en-US" sz="1100" b="1" baseline="0">
                <a:solidFill>
                  <a:srgbClr val="0070C0"/>
                </a:solidFill>
              </a:rPr>
              <a:t> </a:t>
            </a:r>
            <a:r>
              <a:rPr lang="en-US" sz="1100" b="1" i="0" u="none" strike="noStrike" kern="1200" spc="0" baseline="0">
                <a:solidFill>
                  <a:srgbClr val="0070C0"/>
                </a:solidFill>
              </a:rPr>
              <a:t>Junio </a:t>
            </a:r>
            <a:r>
              <a:rPr lang="en-US" sz="1100" b="1">
                <a:solidFill>
                  <a:srgbClr val="0070C0"/>
                </a:solidFill>
              </a:rPr>
              <a:t>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0070C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70C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A5A-4F68-A837-7C5EA7AA294B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A5A-4F68-A837-7C5EA7AA294B}"/>
              </c:ext>
            </c:extLst>
          </c:dPt>
          <c:dPt>
            <c:idx val="2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A5A-4F68-A837-7C5EA7AA294B}"/>
              </c:ext>
            </c:extLst>
          </c:dPt>
          <c:dPt>
            <c:idx val="3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A5A-4F68-A837-7C5EA7AA29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A5A-4F68-A837-7C5EA7AA294B}"/>
              </c:ext>
            </c:extLst>
          </c:dPt>
          <c:dPt>
            <c:idx val="5"/>
            <c:bubble3D val="0"/>
            <c:spPr>
              <a:solidFill>
                <a:schemeClr val="accent3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A5A-4F68-A837-7C5EA7AA294B}"/>
              </c:ext>
            </c:extLst>
          </c:dPt>
          <c:dPt>
            <c:idx val="6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A5A-4F68-A837-7C5EA7AA29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A5A-4F68-A837-7C5EA7AA29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CA5A-4F68-A837-7C5EA7AA294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CA5A-4F68-A837-7C5EA7AA294B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CA5A-4F68-A837-7C5EA7AA294B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CA5A-4F68-A837-7C5EA7AA294B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CA5A-4F68-A837-7C5EA7AA294B}"/>
              </c:ext>
            </c:extLst>
          </c:dPt>
          <c:dLbls>
            <c:dLbl>
              <c:idx val="0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A5A-4F68-A837-7C5EA7AA294B}"/>
                </c:ext>
              </c:extLst>
            </c:dLbl>
            <c:dLbl>
              <c:idx val="1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A5A-4F68-A837-7C5EA7AA294B}"/>
                </c:ext>
              </c:extLst>
            </c:dLbl>
            <c:dLbl>
              <c:idx val="2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A5A-4F68-A837-7C5EA7AA294B}"/>
                </c:ext>
              </c:extLst>
            </c:dLbl>
            <c:dLbl>
              <c:idx val="3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A5A-4F68-A837-7C5EA7AA294B}"/>
                </c:ext>
              </c:extLst>
            </c:dLbl>
            <c:dLbl>
              <c:idx val="4"/>
              <c:layout>
                <c:manualLayout>
                  <c:x val="0.11668373959373196"/>
                  <c:y val="9.7949340941651752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A5A-4F68-A837-7C5EA7AA294B}"/>
                </c:ext>
              </c:extLst>
            </c:dLbl>
            <c:dLbl>
              <c:idx val="5"/>
              <c:layout>
                <c:manualLayout>
                  <c:x val="-4.1366640917623231E-2"/>
                  <c:y val="-8.4122409893678705E-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A5A-4F68-A837-7C5EA7AA294B}"/>
                </c:ext>
              </c:extLst>
            </c:dLbl>
            <c:dLbl>
              <c:idx val="6"/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70C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A5A-4F68-A837-7C5EA7AA294B}"/>
                </c:ext>
              </c:extLst>
            </c:dLbl>
            <c:dLbl>
              <c:idx val="8"/>
              <c:numFmt formatCode="0.0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70C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A5A-4F68-A837-7C5EA7AA294B}"/>
                </c:ext>
              </c:extLst>
            </c:dLbl>
            <c:dLbl>
              <c:idx val="9"/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70C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A5A-4F68-A837-7C5EA7AA294B}"/>
                </c:ext>
              </c:extLst>
            </c:dLbl>
            <c:dLbl>
              <c:idx val="10"/>
              <c:layout>
                <c:manualLayout>
                  <c:x val="-9.8223936025987488E-2"/>
                  <c:y val="0.29404764994632054"/>
                </c:manualLayout>
              </c:layout>
              <c:numFmt formatCode="0.0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70C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6833363155059375"/>
                      <c:h val="0.1141247483122030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5-CA5A-4F68-A837-7C5EA7AA294B}"/>
                </c:ext>
              </c:extLst>
            </c:dLbl>
            <c:dLbl>
              <c:idx val="11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A5A-4F68-A837-7C5EA7AA294B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'10.4.TRAF_EMP'!$U$57:$AA$58</c:f>
              <c:strCache>
                <c:ptCount val="7"/>
                <c:pt idx="0">
                  <c:v>GRUPO ENTEL</c:v>
                </c:pt>
                <c:pt idx="1">
                  <c:v>GRUPO     GTD</c:v>
                </c:pt>
                <c:pt idx="2">
                  <c:v>GRUPO CLARO-VTR</c:v>
                </c:pt>
                <c:pt idx="3">
                  <c:v>MOVISTAR</c:v>
                </c:pt>
                <c:pt idx="4">
                  <c:v>MUNDO</c:v>
                </c:pt>
                <c:pt idx="5">
                  <c:v>WOM</c:v>
                </c:pt>
                <c:pt idx="6">
                  <c:v>OTROS</c:v>
                </c:pt>
              </c:strCache>
            </c:strRef>
          </c:cat>
          <c:val>
            <c:numRef>
              <c:f>'10.4.TRAF_EMP'!$U$101:$AA$101</c:f>
              <c:numCache>
                <c:formatCode>#,##0</c:formatCode>
                <c:ptCount val="7"/>
                <c:pt idx="0">
                  <c:v>4694739.2342013698</c:v>
                </c:pt>
                <c:pt idx="1">
                  <c:v>2305605.3779059993</c:v>
                </c:pt>
                <c:pt idx="2">
                  <c:v>8056763.4871470435</c:v>
                </c:pt>
                <c:pt idx="3">
                  <c:v>9980726.4168011155</c:v>
                </c:pt>
                <c:pt idx="4">
                  <c:v>10447230.258443244</c:v>
                </c:pt>
                <c:pt idx="5">
                  <c:v>1630798.575769</c:v>
                </c:pt>
                <c:pt idx="6">
                  <c:v>5208.9195210000007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CA5A-4F68-A837-7C5EA7AA2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9525</xdr:rowOff>
    </xdr:from>
    <xdr:to>
      <xdr:col>1</xdr:col>
      <xdr:colOff>9525</xdr:colOff>
      <xdr:row>5</xdr:row>
      <xdr:rowOff>0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 rot="5400000">
          <a:off x="823912" y="528638"/>
          <a:ext cx="10382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57150</xdr:colOff>
      <xdr:row>0</xdr:row>
      <xdr:rowOff>76200</xdr:rowOff>
    </xdr:from>
    <xdr:to>
      <xdr:col>0</xdr:col>
      <xdr:colOff>1171575</xdr:colOff>
      <xdr:row>5</xdr:row>
      <xdr:rowOff>28575</xdr:rowOff>
    </xdr:to>
    <xdr:pic>
      <xdr:nvPicPr>
        <xdr:cNvPr id="3" name="Picture 0" descr="SUBTEL_rgb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1114425" cy="99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76201</xdr:rowOff>
    </xdr:from>
    <xdr:to>
      <xdr:col>0</xdr:col>
      <xdr:colOff>1112520</xdr:colOff>
      <xdr:row>5</xdr:row>
      <xdr:rowOff>167640</xdr:rowOff>
    </xdr:to>
    <xdr:pic>
      <xdr:nvPicPr>
        <xdr:cNvPr id="2" name="Picture 0" descr="SUBTEL_rgb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1"/>
          <a:ext cx="1064895" cy="1005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424296</xdr:colOff>
      <xdr:row>2</xdr:row>
      <xdr:rowOff>140275</xdr:rowOff>
    </xdr:from>
    <xdr:to>
      <xdr:col>14</xdr:col>
      <xdr:colOff>282286</xdr:colOff>
      <xdr:row>19</xdr:row>
      <xdr:rowOff>147204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785091</xdr:colOff>
      <xdr:row>104</xdr:row>
      <xdr:rowOff>0</xdr:rowOff>
    </xdr:from>
    <xdr:to>
      <xdr:col>9</xdr:col>
      <xdr:colOff>161638</xdr:colOff>
      <xdr:row>115</xdr:row>
      <xdr:rowOff>28865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1F17DD56-3AAB-48F0-AB01-ED9361DC0090}"/>
            </a:ext>
          </a:extLst>
        </xdr:cNvPr>
        <xdr:cNvSpPr txBox="1">
          <a:spLocks noChangeArrowheads="1"/>
        </xdr:cNvSpPr>
      </xdr:nvSpPr>
      <xdr:spPr bwMode="auto">
        <a:xfrm>
          <a:off x="5045364" y="13346545"/>
          <a:ext cx="3538683" cy="206086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El operador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Claro Comunicaciones modificó todo el período enero 2019 a diciembre 2021, respecto de publicaciones anteriores o iguales al cierre de junio 2023. La información del mes de marzo 2019 es provisoria.</a:t>
          </a: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u="none" strike="noStrike" baseline="0">
            <a:solidFill>
              <a:srgbClr val="FF0000"/>
            </a:solidFill>
            <a:latin typeface="Arial"/>
            <a:ea typeface="+mn-ea"/>
            <a:cs typeface="Arial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104</xdr:row>
      <xdr:rowOff>0</xdr:rowOff>
    </xdr:from>
    <xdr:to>
      <xdr:col>4</xdr:col>
      <xdr:colOff>508000</xdr:colOff>
      <xdr:row>115</xdr:row>
      <xdr:rowOff>23092</xdr:rowOff>
    </xdr:to>
    <xdr:sp macro="" textlink="">
      <xdr:nvSpPr>
        <xdr:cNvPr id="5" name="Text Box 66">
          <a:extLst>
            <a:ext uri="{FF2B5EF4-FFF2-40B4-BE49-F238E27FC236}">
              <a16:creationId xmlns:a16="http://schemas.microsoft.com/office/drawing/2014/main" id="{FE5DDEFD-1A71-4349-B03C-ED97146124C9}"/>
            </a:ext>
          </a:extLst>
        </xdr:cNvPr>
        <xdr:cNvSpPr txBox="1">
          <a:spLocks noChangeArrowheads="1"/>
        </xdr:cNvSpPr>
      </xdr:nvSpPr>
      <xdr:spPr bwMode="auto">
        <a:xfrm>
          <a:off x="1275773" y="13346545"/>
          <a:ext cx="3492500" cy="205509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SUBTEL, sobre la base de la información proporcionada por los operadores y cargada en el Sistema de Transferencia de Información hasta el 10/08/26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.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Total de tráfico de internet fijo (tecnologías de internet fija: Fibra Óptica, Cable Módem, XDSL y otras alámbricas e inalámbricas), expresado en TB (Tera-Bytes).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 tráfico de internet entregado por los operadores está expresado en MB (Mega-Bytes) y la conversión utilizada es 1 GB = 1.000 MB, y 1 TB = 1.000 GB.</a:t>
          </a:r>
          <a:endParaRPr lang="es-CL" sz="9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48489</xdr:colOff>
      <xdr:row>0</xdr:row>
      <xdr:rowOff>60960</xdr:rowOff>
    </xdr:from>
    <xdr:to>
      <xdr:col>0</xdr:col>
      <xdr:colOff>1039763</xdr:colOff>
      <xdr:row>5</xdr:row>
      <xdr:rowOff>103910</xdr:rowOff>
    </xdr:to>
    <xdr:pic>
      <xdr:nvPicPr>
        <xdr:cNvPr id="2" name="Picture 0" descr="SUBTEL_rgb.jpg">
          <a:extLst>
            <a:ext uri="{FF2B5EF4-FFF2-40B4-BE49-F238E27FC236}">
              <a16:creationId xmlns:a16="http://schemas.microsoft.com/office/drawing/2014/main" id="{C382E2BF-7CCB-4A31-AB6E-759CCE976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9" y="60960"/>
          <a:ext cx="991274" cy="96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104</xdr:row>
      <xdr:rowOff>0</xdr:rowOff>
    </xdr:from>
    <xdr:to>
      <xdr:col>9</xdr:col>
      <xdr:colOff>109683</xdr:colOff>
      <xdr:row>115</xdr:row>
      <xdr:rowOff>28865</xdr:rowOff>
    </xdr:to>
    <xdr:sp macro="" textlink="">
      <xdr:nvSpPr>
        <xdr:cNvPr id="3" name="Text Box 66">
          <a:extLst>
            <a:ext uri="{FF2B5EF4-FFF2-40B4-BE49-F238E27FC236}">
              <a16:creationId xmlns:a16="http://schemas.microsoft.com/office/drawing/2014/main" id="{E2E2C984-37E2-449E-89DE-98F1BF343B1B}"/>
            </a:ext>
          </a:extLst>
        </xdr:cNvPr>
        <xdr:cNvSpPr txBox="1">
          <a:spLocks noChangeArrowheads="1"/>
        </xdr:cNvSpPr>
      </xdr:nvSpPr>
      <xdr:spPr bwMode="auto">
        <a:xfrm>
          <a:off x="4025900" y="19189700"/>
          <a:ext cx="3538683" cy="205451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El operador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Claro Comunicaciones modificó todo el período enero 2019 a diciembre 2021, respecto de publicaciones anteriores o iguales al cierre de junio 2023. La información del mes de marzo 2019 es provisoria.</a:t>
          </a: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u="none" strike="noStrike" baseline="0">
            <a:solidFill>
              <a:srgbClr val="FF0000"/>
            </a:solidFill>
            <a:latin typeface="Arial"/>
            <a:ea typeface="+mn-ea"/>
            <a:cs typeface="Arial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369454</xdr:colOff>
      <xdr:row>103</xdr:row>
      <xdr:rowOff>178955</xdr:rowOff>
    </xdr:from>
    <xdr:to>
      <xdr:col>3</xdr:col>
      <xdr:colOff>802409</xdr:colOff>
      <xdr:row>115</xdr:row>
      <xdr:rowOff>17319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9D3C2527-9AFE-41E3-BEA8-B6F0ED323E75}"/>
            </a:ext>
          </a:extLst>
        </xdr:cNvPr>
        <xdr:cNvSpPr txBox="1">
          <a:spLocks noChangeArrowheads="1"/>
        </xdr:cNvSpPr>
      </xdr:nvSpPr>
      <xdr:spPr bwMode="auto">
        <a:xfrm>
          <a:off x="369454" y="19184505"/>
          <a:ext cx="3550805" cy="204816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SUBTEL, sobre la base de la información proporcionada por los operadores y cargada en el Sistema de Transferencia de Información hasta el 10/08/26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.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Total de tráfico de internet fijo (tecnologías de internet fija: Fibra Óptica, Cable Módem, XDSL y otras alámbricas e inalámbricas), expresado en TB (Tera-Bytes).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 tráfico de internet entregado por los operadores está expresado en MB (Mega-Bytes) y la conversión utilizada es 1 GB = 1.000 MB, y 1 TB = 1.000 GB.</a:t>
          </a:r>
          <a:endParaRPr lang="es-CL" sz="9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48489</xdr:colOff>
      <xdr:row>0</xdr:row>
      <xdr:rowOff>60960</xdr:rowOff>
    </xdr:from>
    <xdr:to>
      <xdr:col>0</xdr:col>
      <xdr:colOff>1039763</xdr:colOff>
      <xdr:row>5</xdr:row>
      <xdr:rowOff>103910</xdr:rowOff>
    </xdr:to>
    <xdr:pic>
      <xdr:nvPicPr>
        <xdr:cNvPr id="2" name="Picture 0" descr="SUBTEL_rgb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9" y="60960"/>
          <a:ext cx="991274" cy="943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104</xdr:row>
      <xdr:rowOff>0</xdr:rowOff>
    </xdr:from>
    <xdr:to>
      <xdr:col>8</xdr:col>
      <xdr:colOff>109683</xdr:colOff>
      <xdr:row>115</xdr:row>
      <xdr:rowOff>28865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00DEBFB0-F6FE-47A4-90E2-20399E5CB213}"/>
            </a:ext>
          </a:extLst>
        </xdr:cNvPr>
        <xdr:cNvSpPr txBox="1">
          <a:spLocks noChangeArrowheads="1"/>
        </xdr:cNvSpPr>
      </xdr:nvSpPr>
      <xdr:spPr bwMode="auto">
        <a:xfrm>
          <a:off x="3965864" y="13340773"/>
          <a:ext cx="3538683" cy="206086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El operador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Claro Comunicaciones modificó todo el período enero 2019 a diciembre 2021, respecto de publicaciones anteriores o iguales al cierre de junio 2023. La información del mes de marzo 2019 es provisoria.</a:t>
          </a: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u="none" strike="noStrike" baseline="0">
            <a:solidFill>
              <a:srgbClr val="FF0000"/>
            </a:solidFill>
            <a:latin typeface="Arial"/>
            <a:ea typeface="+mn-ea"/>
            <a:cs typeface="Arial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369454</xdr:colOff>
      <xdr:row>103</xdr:row>
      <xdr:rowOff>178955</xdr:rowOff>
    </xdr:from>
    <xdr:to>
      <xdr:col>3</xdr:col>
      <xdr:colOff>802409</xdr:colOff>
      <xdr:row>115</xdr:row>
      <xdr:rowOff>17319</xdr:rowOff>
    </xdr:to>
    <xdr:sp macro="" textlink="">
      <xdr:nvSpPr>
        <xdr:cNvPr id="5" name="Text Box 66">
          <a:extLst>
            <a:ext uri="{FF2B5EF4-FFF2-40B4-BE49-F238E27FC236}">
              <a16:creationId xmlns:a16="http://schemas.microsoft.com/office/drawing/2014/main" id="{D07CB88D-8EF1-4F72-8D2E-5013D31704DA}"/>
            </a:ext>
          </a:extLst>
        </xdr:cNvPr>
        <xdr:cNvSpPr txBox="1">
          <a:spLocks noChangeArrowheads="1"/>
        </xdr:cNvSpPr>
      </xdr:nvSpPr>
      <xdr:spPr bwMode="auto">
        <a:xfrm>
          <a:off x="369454" y="13335000"/>
          <a:ext cx="3492500" cy="205509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SUBTEL, sobre la base de la información proporcionada por los operadores y cargada en el Sistema de Transferencia de Información hasta el 10/08/26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.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Total de tráfico de internet fijo (tecnologías de internet fija: Fibra Óptica, Cable Módem, XDSL y otras alámbricas e inalámbricas), expresado en TB (Tera-Bytes).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 tráfico de internet entregado por los operadores está expresado en MB (Mega-Bytes) y la conversión utilizada es 1 GB = 1.000 MB, y 1 TB = 1.000 GB.</a:t>
          </a:r>
          <a:endParaRPr lang="es-CL" sz="9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76201</xdr:rowOff>
    </xdr:from>
    <xdr:to>
      <xdr:col>0</xdr:col>
      <xdr:colOff>1112520</xdr:colOff>
      <xdr:row>5</xdr:row>
      <xdr:rowOff>167640</xdr:rowOff>
    </xdr:to>
    <xdr:pic>
      <xdr:nvPicPr>
        <xdr:cNvPr id="2" name="Picture 0" descr="SUBTEL_rgb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1"/>
          <a:ext cx="1064895" cy="1005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104</xdr:row>
      <xdr:rowOff>0</xdr:rowOff>
    </xdr:from>
    <xdr:to>
      <xdr:col>4</xdr:col>
      <xdr:colOff>513773</xdr:colOff>
      <xdr:row>115</xdr:row>
      <xdr:rowOff>23092</xdr:rowOff>
    </xdr:to>
    <xdr:sp macro="" textlink="">
      <xdr:nvSpPr>
        <xdr:cNvPr id="3" name="Text Box 66">
          <a:extLst>
            <a:ext uri="{FF2B5EF4-FFF2-40B4-BE49-F238E27FC236}">
              <a16:creationId xmlns:a16="http://schemas.microsoft.com/office/drawing/2014/main" id="{1B44823F-8B8B-4B19-A7B0-C86FCC301839}"/>
            </a:ext>
          </a:extLst>
        </xdr:cNvPr>
        <xdr:cNvSpPr txBox="1">
          <a:spLocks noChangeArrowheads="1"/>
        </xdr:cNvSpPr>
      </xdr:nvSpPr>
      <xdr:spPr bwMode="auto">
        <a:xfrm>
          <a:off x="1275773" y="13179136"/>
          <a:ext cx="3492500" cy="205509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SUBTEL, sobre la base de la información proporcionada por los operadores y cargada en el Sistema de Transferencia de Información hasta el 10/08/26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.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Total de tráfico de internet fijo (tecnologías de internet fija: Fibra Óptica, Cable Módem, XDSL y otras alámbricas e inalámbricas), expresado en TB (Tera-Bytes).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 tráfico de internet entregado por los operadores está expresado en MB (Mega-Bytes) y la conversión utilizada es 1 GB = 1.000 MB, y 1 TB = 1.000 GB.</a:t>
          </a:r>
          <a:endParaRPr lang="es-CL" sz="9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0</xdr:colOff>
      <xdr:row>104</xdr:row>
      <xdr:rowOff>0</xdr:rowOff>
    </xdr:from>
    <xdr:to>
      <xdr:col>9</xdr:col>
      <xdr:colOff>190501</xdr:colOff>
      <xdr:row>115</xdr:row>
      <xdr:rowOff>28865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B0F6655A-7EB1-4856-9DD3-F4E1418066D0}"/>
            </a:ext>
          </a:extLst>
        </xdr:cNvPr>
        <xdr:cNvSpPr txBox="1">
          <a:spLocks noChangeArrowheads="1"/>
        </xdr:cNvSpPr>
      </xdr:nvSpPr>
      <xdr:spPr bwMode="auto">
        <a:xfrm>
          <a:off x="5062682" y="13179136"/>
          <a:ext cx="3538683" cy="206086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El operador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Claro Comunicaciones modificó todo el período enero 2019 a diciembre 2021, respecto de publicaciones anteriores o iguales al cierre de junio 2023. La información del mes de marzo 2019 es provisoria.</a:t>
          </a: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u="none" strike="noStrike" baseline="0">
            <a:solidFill>
              <a:srgbClr val="FF0000"/>
            </a:solidFill>
            <a:latin typeface="Arial"/>
            <a:ea typeface="+mn-ea"/>
            <a:cs typeface="Arial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76201</xdr:rowOff>
    </xdr:from>
    <xdr:to>
      <xdr:col>0</xdr:col>
      <xdr:colOff>1112520</xdr:colOff>
      <xdr:row>5</xdr:row>
      <xdr:rowOff>167640</xdr:rowOff>
    </xdr:to>
    <xdr:pic>
      <xdr:nvPicPr>
        <xdr:cNvPr id="2" name="Picture 0" descr="SUBTEL_rgb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1"/>
          <a:ext cx="1064895" cy="10439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496455</xdr:colOff>
      <xdr:row>9</xdr:row>
      <xdr:rowOff>49068</xdr:rowOff>
    </xdr:from>
    <xdr:to>
      <xdr:col>25</xdr:col>
      <xdr:colOff>508001</xdr:colOff>
      <xdr:row>27</xdr:row>
      <xdr:rowOff>80819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104</xdr:row>
      <xdr:rowOff>167408</xdr:rowOff>
    </xdr:from>
    <xdr:to>
      <xdr:col>4</xdr:col>
      <xdr:colOff>640773</xdr:colOff>
      <xdr:row>116</xdr:row>
      <xdr:rowOff>5773</xdr:rowOff>
    </xdr:to>
    <xdr:sp macro="" textlink="">
      <xdr:nvSpPr>
        <xdr:cNvPr id="4" name="Text Box 66">
          <a:extLst>
            <a:ext uri="{FF2B5EF4-FFF2-40B4-BE49-F238E27FC236}">
              <a16:creationId xmlns:a16="http://schemas.microsoft.com/office/drawing/2014/main" id="{5A8ED856-D6FA-4AB3-9A09-5B22C63AA10A}"/>
            </a:ext>
          </a:extLst>
        </xdr:cNvPr>
        <xdr:cNvSpPr txBox="1">
          <a:spLocks noChangeArrowheads="1"/>
        </xdr:cNvSpPr>
      </xdr:nvSpPr>
      <xdr:spPr bwMode="auto">
        <a:xfrm>
          <a:off x="1275773" y="12850090"/>
          <a:ext cx="3492500" cy="205509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METODOLÓGICAS: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Fuente: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SUBTEL, sobre la base de la información proporcionada por los operadores y cargada en el Sistema de Transferencia de Información hasta el 10/08/26</a:t>
          </a:r>
          <a:r>
            <a:rPr kumimoji="0" lang="es-C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.</a:t>
          </a:r>
        </a:p>
        <a:p>
          <a:pPr algn="just" rtl="0">
            <a:defRPr sz="1000"/>
          </a:pP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Notas: 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Total de tráfico de internet fijo (tecnologías de internet fija: Fibra Óptica, Cable Módem, XDSL y otras alámbricas e inalámbricas), expresado en TB (Tera-Bytes).</a:t>
          </a: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2/ </a:t>
          </a:r>
          <a:r>
            <a:rPr lang="es-C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 tráfico de internet entregado por los operadores está expresado en MB (Mega-Bytes) y la conversión utilizada es 1 GB = 1.000 MB, y 1 TB = 1.000 GB.</a:t>
          </a:r>
          <a:endParaRPr lang="es-CL" sz="9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802408</xdr:colOff>
      <xdr:row>104</xdr:row>
      <xdr:rowOff>167407</xdr:rowOff>
    </xdr:from>
    <xdr:to>
      <xdr:col>9</xdr:col>
      <xdr:colOff>196273</xdr:colOff>
      <xdr:row>116</xdr:row>
      <xdr:rowOff>11545</xdr:rowOff>
    </xdr:to>
    <xdr:sp macro="" textlink="">
      <xdr:nvSpPr>
        <xdr:cNvPr id="5" name="Text Box 66">
          <a:extLst>
            <a:ext uri="{FF2B5EF4-FFF2-40B4-BE49-F238E27FC236}">
              <a16:creationId xmlns:a16="http://schemas.microsoft.com/office/drawing/2014/main" id="{472B2526-AC2B-4BAD-A64F-21B6AB86D1DD}"/>
            </a:ext>
          </a:extLst>
        </xdr:cNvPr>
        <xdr:cNvSpPr txBox="1">
          <a:spLocks noChangeArrowheads="1"/>
        </xdr:cNvSpPr>
      </xdr:nvSpPr>
      <xdr:spPr bwMode="auto">
        <a:xfrm>
          <a:off x="4929908" y="12850089"/>
          <a:ext cx="3538683" cy="206086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r>
            <a:rPr lang="es-CL" sz="900" b="1" i="0" u="sng" strike="noStrike" baseline="0">
              <a:solidFill>
                <a:srgbClr val="000000"/>
              </a:solidFill>
              <a:latin typeface="Arial"/>
              <a:cs typeface="Arial"/>
            </a:rPr>
            <a:t>NOTAS DE FISCALIZACIÓN:</a:t>
          </a: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just" rtl="0"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1/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Las cifras podrían sufrir modificaciones si las empresas informantes o SUBTEL detectan errores.</a:t>
          </a: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L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2/</a:t>
          </a:r>
          <a:r>
            <a:rPr lang="es-C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El operador </a:t>
          </a:r>
          <a:r>
            <a:rPr lang="es-CL" sz="9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Claro Comunicaciones modificó todo el período enero 2019 a diciembre 2021, respecto de publicaciones anteriores o iguales al cierre de junio 2023. La información del mes de marzo 2019 es provisoria.</a:t>
          </a: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1" i="0" u="none" strike="noStrike" baseline="0">
            <a:solidFill>
              <a:srgbClr val="FF0000"/>
            </a:solidFill>
            <a:latin typeface="Arial"/>
            <a:ea typeface="+mn-ea"/>
            <a:cs typeface="Arial"/>
          </a:endParaRPr>
        </a:p>
        <a:p>
          <a:pPr marL="0" marR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C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18</xdr:col>
      <xdr:colOff>559955</xdr:colOff>
      <xdr:row>29</xdr:row>
      <xdr:rowOff>167409</xdr:rowOff>
    </xdr:from>
    <xdr:to>
      <xdr:col>25</xdr:col>
      <xdr:colOff>571501</xdr:colOff>
      <xdr:row>49</xdr:row>
      <xdr:rowOff>54842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941A458-6625-4AE1-BC3D-8ECA18D09B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1"/>
  <sheetViews>
    <sheetView showGridLines="0" showRowColHeaders="0" zoomScaleSheetLayoutView="100" workbookViewId="0">
      <selection activeCell="I9" sqref="I9"/>
    </sheetView>
  </sheetViews>
  <sheetFormatPr baseColWidth="10" defaultColWidth="0" defaultRowHeight="13.15" customHeight="1" zeroHeight="1" x14ac:dyDescent="0.25"/>
  <cols>
    <col min="1" max="1" width="20" style="29" customWidth="1"/>
    <col min="2" max="2" width="2" style="29" customWidth="1"/>
    <col min="3" max="3" width="5.453125" style="29" customWidth="1"/>
    <col min="4" max="4" width="5.26953125" style="29" customWidth="1"/>
    <col min="5" max="5" width="16.453125" style="29" customWidth="1"/>
    <col min="6" max="6" width="19.26953125" style="29" customWidth="1"/>
    <col min="7" max="7" width="23.1796875" style="29" customWidth="1"/>
    <col min="8" max="8" width="26.26953125" style="29" customWidth="1"/>
    <col min="9" max="9" width="10.81640625" style="29" customWidth="1"/>
    <col min="10" max="10" width="16.7265625" style="29" customWidth="1"/>
    <col min="11" max="11" width="11.453125" style="29" customWidth="1"/>
    <col min="12" max="16384" width="11.453125" style="29" hidden="1"/>
  </cols>
  <sheetData>
    <row r="1" spans="2:11" ht="12.5" x14ac:dyDescent="0.25">
      <c r="J1" s="30"/>
      <c r="K1" s="30"/>
    </row>
    <row r="2" spans="2:11" ht="33.75" customHeight="1" x14ac:dyDescent="0.3">
      <c r="B2" s="31" t="s">
        <v>29</v>
      </c>
      <c r="C2" s="32"/>
      <c r="D2" s="30"/>
      <c r="E2" s="30"/>
      <c r="F2" s="30"/>
      <c r="J2" s="30"/>
      <c r="K2" s="30"/>
    </row>
    <row r="3" spans="2:11" ht="12.75" customHeight="1" x14ac:dyDescent="0.25">
      <c r="B3" s="32"/>
      <c r="C3" s="32"/>
      <c r="D3" s="30"/>
      <c r="E3" s="30"/>
      <c r="F3" s="30"/>
      <c r="J3" s="30"/>
      <c r="K3" s="30"/>
    </row>
    <row r="4" spans="2:11" ht="10.5" customHeight="1" x14ac:dyDescent="0.25">
      <c r="B4" s="30"/>
      <c r="C4" s="30"/>
      <c r="D4" s="30"/>
      <c r="E4" s="30"/>
      <c r="F4" s="30"/>
      <c r="J4" s="30"/>
      <c r="K4" s="30"/>
    </row>
    <row r="5" spans="2:11" ht="12.75" customHeight="1" x14ac:dyDescent="0.25">
      <c r="C5" s="33" t="s">
        <v>21</v>
      </c>
      <c r="J5" s="30"/>
      <c r="K5" s="30"/>
    </row>
    <row r="6" spans="2:11" ht="12.5" x14ac:dyDescent="0.25">
      <c r="B6" s="34"/>
      <c r="C6" s="34"/>
      <c r="J6" s="30"/>
      <c r="K6" s="30"/>
    </row>
    <row r="7" spans="2:11" ht="12.5" x14ac:dyDescent="0.25">
      <c r="B7" s="35"/>
      <c r="I7" s="36"/>
      <c r="J7" s="30"/>
      <c r="K7" s="30"/>
    </row>
    <row r="8" spans="2:11" ht="12.5" x14ac:dyDescent="0.25">
      <c r="B8" s="37" t="s">
        <v>22</v>
      </c>
      <c r="C8" s="38" t="s">
        <v>41</v>
      </c>
      <c r="I8" s="36"/>
      <c r="J8" s="30"/>
      <c r="K8" s="30"/>
    </row>
    <row r="9" spans="2:11" ht="12.5" x14ac:dyDescent="0.25">
      <c r="B9" s="37" t="s">
        <v>22</v>
      </c>
      <c r="C9" s="38" t="s">
        <v>59</v>
      </c>
      <c r="I9" s="36"/>
      <c r="J9" s="30"/>
      <c r="K9" s="30"/>
    </row>
    <row r="10" spans="2:11" ht="12.5" x14ac:dyDescent="0.25">
      <c r="B10" s="37" t="s">
        <v>22</v>
      </c>
      <c r="C10" s="38" t="s">
        <v>39</v>
      </c>
      <c r="I10" s="36"/>
      <c r="J10" s="36"/>
      <c r="K10" s="30"/>
    </row>
    <row r="11" spans="2:11" ht="12.5" x14ac:dyDescent="0.25">
      <c r="B11" s="37" t="s">
        <v>22</v>
      </c>
      <c r="C11" s="38" t="s">
        <v>46</v>
      </c>
      <c r="I11" s="36"/>
      <c r="J11" s="30"/>
      <c r="K11" s="30"/>
    </row>
    <row r="12" spans="2:11" ht="12.5" x14ac:dyDescent="0.25">
      <c r="B12" s="37" t="s">
        <v>22</v>
      </c>
      <c r="C12" s="38" t="s">
        <v>40</v>
      </c>
      <c r="J12" s="30"/>
      <c r="K12" s="30"/>
    </row>
    <row r="13" spans="2:11" ht="12.5" x14ac:dyDescent="0.25">
      <c r="B13" s="37"/>
      <c r="C13" s="39"/>
      <c r="J13" s="30"/>
      <c r="K13" s="30"/>
    </row>
    <row r="14" spans="2:11" ht="12.5" x14ac:dyDescent="0.25">
      <c r="J14" s="30"/>
      <c r="K14" s="30"/>
    </row>
    <row r="15" spans="2:11" ht="12.5" hidden="1" x14ac:dyDescent="0.25">
      <c r="I15" s="40"/>
      <c r="J15" s="40"/>
      <c r="K15" s="40"/>
    </row>
    <row r="16" spans="2:11" ht="12.5" hidden="1" x14ac:dyDescent="0.25">
      <c r="I16" s="40"/>
      <c r="J16" s="40"/>
      <c r="K16" s="40"/>
    </row>
    <row r="17" spans="5:11" ht="12.5" hidden="1" x14ac:dyDescent="0.25">
      <c r="E17" s="41"/>
      <c r="I17" s="40"/>
      <c r="J17" s="40"/>
      <c r="K17" s="40"/>
    </row>
    <row r="18" spans="5:11" ht="12.5" hidden="1" x14ac:dyDescent="0.25"/>
    <row r="19" spans="5:11" ht="12.5" hidden="1" x14ac:dyDescent="0.25"/>
    <row r="20" spans="5:11" ht="12.5" hidden="1" x14ac:dyDescent="0.25"/>
    <row r="21" spans="5:11" ht="12.5" hidden="1" x14ac:dyDescent="0.25"/>
    <row r="22" spans="5:11" ht="12.5" hidden="1" x14ac:dyDescent="0.25"/>
    <row r="23" spans="5:11" ht="12.5" hidden="1" x14ac:dyDescent="0.25"/>
    <row r="24" spans="5:11" ht="12.5" hidden="1" x14ac:dyDescent="0.25"/>
    <row r="25" spans="5:11" ht="12.5" hidden="1" x14ac:dyDescent="0.25"/>
    <row r="26" spans="5:11" ht="12.5" hidden="1" x14ac:dyDescent="0.25"/>
    <row r="27" spans="5:11" ht="12.5" hidden="1" x14ac:dyDescent="0.25"/>
    <row r="28" spans="5:11" ht="12.5" hidden="1" x14ac:dyDescent="0.25"/>
    <row r="29" spans="5:11" ht="12.5" hidden="1" x14ac:dyDescent="0.25"/>
    <row r="30" spans="5:11" ht="12.5" hidden="1" x14ac:dyDescent="0.25"/>
    <row r="31" spans="5:11" ht="12.5" hidden="1" x14ac:dyDescent="0.25"/>
    <row r="32" spans="5:11" ht="12.5" hidden="1" x14ac:dyDescent="0.25"/>
    <row r="33" ht="12.5" hidden="1" x14ac:dyDescent="0.25"/>
    <row r="34" ht="12.5" hidden="1" x14ac:dyDescent="0.25"/>
    <row r="35" ht="12.5" hidden="1" x14ac:dyDescent="0.25"/>
    <row r="36" ht="12.5" hidden="1" x14ac:dyDescent="0.25"/>
    <row r="37" ht="12.5" hidden="1" x14ac:dyDescent="0.25"/>
    <row r="38" ht="12.5" hidden="1" x14ac:dyDescent="0.25"/>
    <row r="39" ht="12.5" hidden="1" x14ac:dyDescent="0.25"/>
    <row r="40" ht="12.5" hidden="1" x14ac:dyDescent="0.25"/>
    <row r="41" ht="12.5" hidden="1" x14ac:dyDescent="0.25"/>
    <row r="42" ht="12.5" hidden="1" x14ac:dyDescent="0.25"/>
    <row r="43" ht="12.5" hidden="1" x14ac:dyDescent="0.25"/>
    <row r="44" ht="12.5" hidden="1" x14ac:dyDescent="0.25"/>
    <row r="45" ht="12.5" hidden="1" x14ac:dyDescent="0.25"/>
    <row r="46" ht="12.5" hidden="1" x14ac:dyDescent="0.25"/>
    <row r="47" ht="12.5" hidden="1" x14ac:dyDescent="0.25"/>
    <row r="48" ht="12.5" hidden="1" x14ac:dyDescent="0.25"/>
    <row r="49" ht="12.5" hidden="1" x14ac:dyDescent="0.25"/>
    <row r="50" ht="12.5" hidden="1" x14ac:dyDescent="0.25"/>
    <row r="51" ht="12.5" hidden="1" x14ac:dyDescent="0.25"/>
    <row r="52" ht="12.5" hidden="1" x14ac:dyDescent="0.25"/>
    <row r="53" ht="12.5" hidden="1" x14ac:dyDescent="0.25"/>
    <row r="54" ht="12.5" hidden="1" x14ac:dyDescent="0.25"/>
    <row r="55" ht="12.5" hidden="1" x14ac:dyDescent="0.25"/>
    <row r="56" ht="12.5" hidden="1" x14ac:dyDescent="0.25"/>
    <row r="57" ht="12.5" hidden="1" x14ac:dyDescent="0.25"/>
    <row r="58" ht="12.5" hidden="1" x14ac:dyDescent="0.25"/>
    <row r="59" ht="12.5" hidden="1" x14ac:dyDescent="0.25"/>
    <row r="60" ht="12.5" hidden="1" x14ac:dyDescent="0.25"/>
    <row r="61" ht="12.5" hidden="1" x14ac:dyDescent="0.25"/>
    <row r="62" ht="12.5" hidden="1" x14ac:dyDescent="0.25"/>
    <row r="63" ht="12.5" hidden="1" x14ac:dyDescent="0.25"/>
    <row r="64" ht="12.5" hidden="1" x14ac:dyDescent="0.25"/>
    <row r="65" ht="12.5" hidden="1" x14ac:dyDescent="0.25"/>
    <row r="66" ht="12.5" hidden="1" x14ac:dyDescent="0.25"/>
    <row r="67" ht="12.5" hidden="1" x14ac:dyDescent="0.25"/>
    <row r="68" ht="12.5" hidden="1" x14ac:dyDescent="0.25"/>
    <row r="69" ht="12.5" hidden="1" x14ac:dyDescent="0.25"/>
    <row r="70" ht="12.5" hidden="1" x14ac:dyDescent="0.25"/>
    <row r="71" ht="12.5" hidden="1" x14ac:dyDescent="0.25"/>
    <row r="72" ht="12.5" hidden="1" x14ac:dyDescent="0.25"/>
    <row r="73" ht="12.5" hidden="1" x14ac:dyDescent="0.25"/>
    <row r="74" ht="12.5" hidden="1" x14ac:dyDescent="0.25"/>
    <row r="75" ht="12.5" hidden="1" x14ac:dyDescent="0.25"/>
    <row r="76" ht="12.5" hidden="1" x14ac:dyDescent="0.25"/>
    <row r="77" ht="12.5" hidden="1" x14ac:dyDescent="0.25"/>
    <row r="78" ht="12.5" hidden="1" x14ac:dyDescent="0.25"/>
    <row r="79" ht="12.5" hidden="1" x14ac:dyDescent="0.25"/>
    <row r="80" ht="12.5" hidden="1" x14ac:dyDescent="0.25"/>
    <row r="81" ht="12.5" hidden="1" x14ac:dyDescent="0.25"/>
    <row r="82" ht="12.5" hidden="1" x14ac:dyDescent="0.25"/>
    <row r="83" ht="12.5" hidden="1" x14ac:dyDescent="0.25"/>
    <row r="84" ht="12.5" hidden="1" x14ac:dyDescent="0.25"/>
    <row r="85" ht="12.5" hidden="1" x14ac:dyDescent="0.25"/>
    <row r="86" ht="12.5" hidden="1" x14ac:dyDescent="0.25"/>
    <row r="87" ht="12.5" hidden="1" x14ac:dyDescent="0.25"/>
    <row r="88" ht="12.5" hidden="1" x14ac:dyDescent="0.25"/>
    <row r="89" ht="12.5" hidden="1" x14ac:dyDescent="0.25"/>
    <row r="90" ht="12.5" hidden="1" x14ac:dyDescent="0.25"/>
    <row r="91" ht="12.5" hidden="1" x14ac:dyDescent="0.25"/>
    <row r="92" ht="12.5" hidden="1" x14ac:dyDescent="0.25"/>
    <row r="93" ht="12.5" hidden="1" x14ac:dyDescent="0.25"/>
    <row r="94" ht="12.5" hidden="1" x14ac:dyDescent="0.25"/>
    <row r="95" ht="12.5" hidden="1" x14ac:dyDescent="0.25"/>
    <row r="96" ht="12.5" hidden="1" x14ac:dyDescent="0.25"/>
    <row r="97" ht="12.5" hidden="1" x14ac:dyDescent="0.25"/>
    <row r="98" ht="12.5" hidden="1" x14ac:dyDescent="0.25"/>
    <row r="99" ht="12.5" hidden="1" x14ac:dyDescent="0.25"/>
    <row r="100" ht="12.5" hidden="1" x14ac:dyDescent="0.25"/>
    <row r="101" ht="12.5" hidden="1" x14ac:dyDescent="0.25"/>
    <row r="102" ht="12.5" hidden="1" x14ac:dyDescent="0.25"/>
    <row r="103" ht="12.5" hidden="1" x14ac:dyDescent="0.25"/>
    <row r="104" ht="12.5" hidden="1" x14ac:dyDescent="0.25"/>
    <row r="105" ht="12.5" hidden="1" x14ac:dyDescent="0.25"/>
    <row r="106" ht="12.5" hidden="1" x14ac:dyDescent="0.25"/>
    <row r="107" ht="12.5" hidden="1" x14ac:dyDescent="0.25"/>
    <row r="108" ht="12.5" hidden="1" x14ac:dyDescent="0.25"/>
    <row r="109" ht="12.5" hidden="1" x14ac:dyDescent="0.25"/>
    <row r="110" ht="12.5" hidden="1" x14ac:dyDescent="0.25"/>
    <row r="111" ht="12.5" hidden="1" x14ac:dyDescent="0.25"/>
    <row r="112" ht="12.5" hidden="1" x14ac:dyDescent="0.25"/>
    <row r="113" ht="12.5" hidden="1" x14ac:dyDescent="0.25"/>
    <row r="114" ht="12.5" hidden="1" x14ac:dyDescent="0.25"/>
    <row r="115" ht="12.5" hidden="1" x14ac:dyDescent="0.25"/>
    <row r="116" ht="12.5" hidden="1" x14ac:dyDescent="0.25"/>
    <row r="117" ht="12.5" hidden="1" x14ac:dyDescent="0.25"/>
    <row r="118" ht="12.5" hidden="1" x14ac:dyDescent="0.25"/>
    <row r="119" ht="12.5" hidden="1" x14ac:dyDescent="0.25"/>
    <row r="120" ht="12.5" hidden="1" x14ac:dyDescent="0.25"/>
    <row r="121" ht="12.5" hidden="1" x14ac:dyDescent="0.25"/>
    <row r="122" ht="12.5" hidden="1" x14ac:dyDescent="0.25"/>
    <row r="129" ht="13.15" customHeight="1" x14ac:dyDescent="0.25"/>
    <row r="131" ht="13.15" customHeight="1" x14ac:dyDescent="0.25"/>
  </sheetData>
  <hyperlinks>
    <hyperlink ref="C8" location="'10.1.TRAF_SENT'!A1" display="10.1. TRÁFICO FIJO TOTAL" xr:uid="{00000000-0004-0000-0000-000000000000}"/>
    <hyperlink ref="C10" location="'10.2.TRAF_BAND'!A1" display="10.2. TRÁFICO POR BANDA (NACIONAL E INTERNACIONAL)" xr:uid="{00000000-0004-0000-0000-000001000000}"/>
    <hyperlink ref="C11" location="'10.3.TRAF_CLI.PLAN'!A1" display="10.3. TRÁFICO POR CLIENTE Y PLAN" xr:uid="{00000000-0004-0000-0000-000002000000}"/>
    <hyperlink ref="C12" location="'10.4.TRAF_EMP'!A1" display="10.4. TRÁFICO POR EMPRESA" xr:uid="{00000000-0004-0000-0000-000003000000}"/>
    <hyperlink ref="C9" location="'10.5.TRAF_DEST'!A1" display="10.5. TRÁFICO POR DESTINO" xr:uid="{85AE9A4B-4A21-44DB-BE2C-13E9D9C93C3C}"/>
  </hyperlinks>
  <pageMargins left="0.75" right="0.75" top="1" bottom="1" header="0" footer="0"/>
  <pageSetup paperSize="9" scale="6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8"/>
  <sheetViews>
    <sheetView showGridLines="0" topLeftCell="A93" zoomScale="110" zoomScaleNormal="110" workbookViewId="0">
      <selection activeCell="H100" sqref="H100"/>
    </sheetView>
  </sheetViews>
  <sheetFormatPr baseColWidth="10" defaultColWidth="0" defaultRowHeight="14.5" zeroHeight="1" x14ac:dyDescent="0.35"/>
  <cols>
    <col min="1" max="1" width="18.26953125" customWidth="1"/>
    <col min="2" max="2" width="17.26953125" customWidth="1"/>
    <col min="3" max="5" width="12.7265625" customWidth="1"/>
    <col min="6" max="6" width="12.1796875" customWidth="1"/>
    <col min="7" max="15" width="11.54296875" customWidth="1"/>
    <col min="16" max="17" width="0" hidden="1" customWidth="1"/>
    <col min="18" max="16384" width="11.54296875" hidden="1"/>
  </cols>
  <sheetData>
    <row r="1" spans="1:7" x14ac:dyDescent="0.35">
      <c r="A1" s="1"/>
      <c r="B1" s="1"/>
      <c r="C1" s="1"/>
      <c r="D1" s="1"/>
      <c r="E1" s="1"/>
      <c r="F1" s="1"/>
    </row>
    <row r="2" spans="1:7" x14ac:dyDescent="0.35">
      <c r="A2" s="2"/>
      <c r="B2" s="26" t="s">
        <v>30</v>
      </c>
      <c r="C2" s="2"/>
      <c r="D2" s="2"/>
      <c r="E2" s="2"/>
      <c r="F2" s="2"/>
    </row>
    <row r="3" spans="1:7" x14ac:dyDescent="0.35">
      <c r="A3" s="2"/>
      <c r="B3" s="26" t="s">
        <v>44</v>
      </c>
      <c r="C3" s="2"/>
      <c r="D3" s="2"/>
      <c r="E3" s="2"/>
      <c r="F3" s="2"/>
    </row>
    <row r="4" spans="1:7" x14ac:dyDescent="0.35">
      <c r="A4" s="2"/>
      <c r="B4" s="4"/>
      <c r="C4" s="2"/>
      <c r="D4" s="2"/>
      <c r="E4" s="2"/>
      <c r="F4" s="2"/>
    </row>
    <row r="5" spans="1:7" x14ac:dyDescent="0.35">
      <c r="A5" s="1"/>
      <c r="B5" s="5"/>
      <c r="C5" s="1"/>
      <c r="D5" s="1"/>
      <c r="E5" s="1"/>
      <c r="F5" s="1"/>
    </row>
    <row r="6" spans="1:7" x14ac:dyDescent="0.35"/>
    <row r="7" spans="1:7" x14ac:dyDescent="0.35"/>
    <row r="8" spans="1:7" ht="15" thickBot="1" x14ac:dyDescent="0.4"/>
    <row r="9" spans="1:7" ht="15" thickBot="1" x14ac:dyDescent="0.4">
      <c r="B9" s="88" t="s">
        <v>0</v>
      </c>
      <c r="C9" s="90" t="s">
        <v>1</v>
      </c>
      <c r="D9" s="94" t="s">
        <v>14</v>
      </c>
      <c r="E9" s="95"/>
      <c r="F9" s="96"/>
      <c r="G9" s="92" t="s">
        <v>27</v>
      </c>
    </row>
    <row r="10" spans="1:7" ht="28.15" customHeight="1" thickBot="1" x14ac:dyDescent="0.4">
      <c r="B10" s="89"/>
      <c r="C10" s="91"/>
      <c r="D10" s="13" t="s">
        <v>42</v>
      </c>
      <c r="E10" s="24" t="s">
        <v>43</v>
      </c>
      <c r="F10" s="14" t="s">
        <v>15</v>
      </c>
      <c r="G10" s="93"/>
    </row>
    <row r="11" spans="1:7" x14ac:dyDescent="0.35">
      <c r="A11" t="s">
        <v>23</v>
      </c>
      <c r="B11" s="6">
        <v>2019</v>
      </c>
      <c r="C11" s="7" t="s">
        <v>2</v>
      </c>
      <c r="D11" s="63">
        <v>650839.34322588961</v>
      </c>
      <c r="E11" s="63">
        <v>73755.246112618799</v>
      </c>
      <c r="F11" s="17">
        <f t="shared" ref="F11:F22" si="0">SUM(D11:E11)</f>
        <v>724594.58933850843</v>
      </c>
      <c r="G11" s="66"/>
    </row>
    <row r="12" spans="1:7" x14ac:dyDescent="0.35">
      <c r="B12" s="8"/>
      <c r="C12" s="9" t="s">
        <v>3</v>
      </c>
      <c r="D12" s="64">
        <v>600407.04207537964</v>
      </c>
      <c r="E12" s="64">
        <v>67387.811384990753</v>
      </c>
      <c r="F12" s="20">
        <f t="shared" si="0"/>
        <v>667794.85346037033</v>
      </c>
      <c r="G12" s="67"/>
    </row>
    <row r="13" spans="1:7" x14ac:dyDescent="0.35">
      <c r="B13" s="8"/>
      <c r="C13" s="9" t="s">
        <v>4</v>
      </c>
      <c r="D13" s="64">
        <v>596281.41229819448</v>
      </c>
      <c r="E13" s="64">
        <v>67735.175458300204</v>
      </c>
      <c r="F13" s="20">
        <f t="shared" si="0"/>
        <v>664016.58775649464</v>
      </c>
      <c r="G13" s="67"/>
    </row>
    <row r="14" spans="1:7" x14ac:dyDescent="0.35">
      <c r="B14" s="8"/>
      <c r="C14" s="9" t="s">
        <v>5</v>
      </c>
      <c r="D14" s="64">
        <v>633956.46208690794</v>
      </c>
      <c r="E14" s="64">
        <v>73855.581511840297</v>
      </c>
      <c r="F14" s="20">
        <f t="shared" si="0"/>
        <v>707812.04359874828</v>
      </c>
      <c r="G14" s="67"/>
    </row>
    <row r="15" spans="1:7" x14ac:dyDescent="0.35">
      <c r="B15" s="8"/>
      <c r="C15" s="9" t="s">
        <v>6</v>
      </c>
      <c r="D15" s="64">
        <v>677524.65219640045</v>
      </c>
      <c r="E15" s="64">
        <v>77729.338129500713</v>
      </c>
      <c r="F15" s="20">
        <f t="shared" si="0"/>
        <v>755253.99032590119</v>
      </c>
      <c r="G15" s="67"/>
    </row>
    <row r="16" spans="1:7" x14ac:dyDescent="0.35">
      <c r="B16" s="8"/>
      <c r="C16" s="9" t="s">
        <v>7</v>
      </c>
      <c r="D16" s="64">
        <v>705840.13794076012</v>
      </c>
      <c r="E16" s="64">
        <v>77722.921898950124</v>
      </c>
      <c r="F16" s="20">
        <f t="shared" si="0"/>
        <v>783563.05983971024</v>
      </c>
      <c r="G16" s="67"/>
    </row>
    <row r="17" spans="2:9" x14ac:dyDescent="0.35">
      <c r="B17" s="8"/>
      <c r="C17" s="9" t="s">
        <v>8</v>
      </c>
      <c r="D17" s="64">
        <v>792408.46814174706</v>
      </c>
      <c r="E17" s="64">
        <v>85836.069877919013</v>
      </c>
      <c r="F17" s="20">
        <f t="shared" si="0"/>
        <v>878244.5380196661</v>
      </c>
      <c r="G17" s="67"/>
    </row>
    <row r="18" spans="2:9" x14ac:dyDescent="0.35">
      <c r="B18" s="8"/>
      <c r="C18" s="9" t="s">
        <v>9</v>
      </c>
      <c r="D18" s="64">
        <v>757813.55711842712</v>
      </c>
      <c r="E18" s="64">
        <v>83371.692263830744</v>
      </c>
      <c r="F18" s="20">
        <f t="shared" si="0"/>
        <v>841185.24938225793</v>
      </c>
      <c r="G18" s="67"/>
    </row>
    <row r="19" spans="2:9" x14ac:dyDescent="0.35">
      <c r="B19" s="8"/>
      <c r="C19" s="9" t="s">
        <v>10</v>
      </c>
      <c r="D19" s="64">
        <v>752092.6149694745</v>
      </c>
      <c r="E19" s="64">
        <v>85013.061078459097</v>
      </c>
      <c r="F19" s="20">
        <f t="shared" si="0"/>
        <v>837105.67604793364</v>
      </c>
      <c r="G19" s="67"/>
    </row>
    <row r="20" spans="2:9" x14ac:dyDescent="0.35">
      <c r="B20" s="8"/>
      <c r="C20" s="9" t="s">
        <v>11</v>
      </c>
      <c r="D20" s="64">
        <v>829827.88212802215</v>
      </c>
      <c r="E20" s="64">
        <v>96080.912638340218</v>
      </c>
      <c r="F20" s="20">
        <f t="shared" si="0"/>
        <v>925908.79476636241</v>
      </c>
      <c r="G20" s="67"/>
    </row>
    <row r="21" spans="2:9" x14ac:dyDescent="0.35">
      <c r="B21" s="8"/>
      <c r="C21" s="9" t="s">
        <v>12</v>
      </c>
      <c r="D21" s="64">
        <v>783264.31917797343</v>
      </c>
      <c r="E21" s="64">
        <v>94286.133270549559</v>
      </c>
      <c r="F21" s="20">
        <f t="shared" si="0"/>
        <v>877550.45244852302</v>
      </c>
      <c r="G21" s="67"/>
    </row>
    <row r="22" spans="2:9" ht="15" thickBot="1" x14ac:dyDescent="0.4">
      <c r="B22" s="10"/>
      <c r="C22" s="11" t="s">
        <v>13</v>
      </c>
      <c r="D22" s="65">
        <v>815728.13478818315</v>
      </c>
      <c r="E22" s="65">
        <v>100929.82267685968</v>
      </c>
      <c r="F22" s="23">
        <f t="shared" si="0"/>
        <v>916657.95746504283</v>
      </c>
      <c r="G22" s="68"/>
    </row>
    <row r="23" spans="2:9" x14ac:dyDescent="0.35">
      <c r="B23" s="6">
        <v>2020</v>
      </c>
      <c r="C23" s="7" t="s">
        <v>2</v>
      </c>
      <c r="D23" s="60">
        <v>819368.95442530804</v>
      </c>
      <c r="E23" s="60">
        <v>99906.717688129051</v>
      </c>
      <c r="F23" s="17">
        <f>SUM(D23:E23)</f>
        <v>919275.67211343709</v>
      </c>
      <c r="G23" s="51">
        <f>+F23/F11-1</f>
        <v>0.26867587150030392</v>
      </c>
    </row>
    <row r="24" spans="2:9" x14ac:dyDescent="0.35">
      <c r="B24" s="8"/>
      <c r="C24" s="9" t="s">
        <v>3</v>
      </c>
      <c r="D24" s="61">
        <v>766527.35405501071</v>
      </c>
      <c r="E24" s="61">
        <v>97787.782256860577</v>
      </c>
      <c r="F24" s="20">
        <f t="shared" ref="F24:F34" si="1">SUM(D24:E24)</f>
        <v>864315.13631187123</v>
      </c>
      <c r="G24" s="49">
        <f>+F24/F12-1</f>
        <v>0.29428241597426918</v>
      </c>
    </row>
    <row r="25" spans="2:9" x14ac:dyDescent="0.35">
      <c r="B25" s="8"/>
      <c r="C25" s="9" t="s">
        <v>4</v>
      </c>
      <c r="D25" s="61">
        <v>1007699.2185066739</v>
      </c>
      <c r="E25" s="61">
        <v>126279.89339509133</v>
      </c>
      <c r="F25" s="20">
        <f t="shared" si="1"/>
        <v>1133979.1119017652</v>
      </c>
      <c r="G25" s="49">
        <f>+F25/F13-1</f>
        <v>0.70775720488117266</v>
      </c>
      <c r="H25" s="42"/>
    </row>
    <row r="26" spans="2:9" x14ac:dyDescent="0.35">
      <c r="B26" s="8"/>
      <c r="C26" s="9" t="s">
        <v>5</v>
      </c>
      <c r="D26" s="61">
        <v>1087482.799918859</v>
      </c>
      <c r="E26" s="61">
        <v>143490.19444421006</v>
      </c>
      <c r="F26" s="20">
        <f t="shared" si="1"/>
        <v>1230972.9943630691</v>
      </c>
      <c r="G26" s="49">
        <f>+F26/F14-1</f>
        <v>0.73912411564007741</v>
      </c>
    </row>
    <row r="27" spans="2:9" x14ac:dyDescent="0.35">
      <c r="B27" s="8"/>
      <c r="C27" s="9" t="s">
        <v>6</v>
      </c>
      <c r="D27" s="61">
        <v>1148509.1541617613</v>
      </c>
      <c r="E27" s="61">
        <v>154249.7562623501</v>
      </c>
      <c r="F27" s="20">
        <f t="shared" si="1"/>
        <v>1302758.9104241114</v>
      </c>
      <c r="G27" s="49">
        <f t="shared" ref="G27:G37" si="2">+F27/F15-1</f>
        <v>0.72492820575758254</v>
      </c>
    </row>
    <row r="28" spans="2:9" x14ac:dyDescent="0.35">
      <c r="B28" s="8"/>
      <c r="C28" s="9" t="s">
        <v>7</v>
      </c>
      <c r="D28" s="61">
        <v>1160916.2343156959</v>
      </c>
      <c r="E28" s="61">
        <v>164030.31176676962</v>
      </c>
      <c r="F28" s="20">
        <f t="shared" si="1"/>
        <v>1324946.5460824654</v>
      </c>
      <c r="G28" s="49">
        <f t="shared" si="2"/>
        <v>0.69092522860062267</v>
      </c>
    </row>
    <row r="29" spans="2:9" x14ac:dyDescent="0.35">
      <c r="B29" s="8"/>
      <c r="C29" s="9" t="s">
        <v>8</v>
      </c>
      <c r="D29" s="61">
        <v>1217945.4306173692</v>
      </c>
      <c r="E29" s="61">
        <v>162581.75239970873</v>
      </c>
      <c r="F29" s="20">
        <f t="shared" si="1"/>
        <v>1380527.1830170779</v>
      </c>
      <c r="G29" s="49">
        <f t="shared" si="2"/>
        <v>0.57191661690261997</v>
      </c>
    </row>
    <row r="30" spans="2:9" x14ac:dyDescent="0.35">
      <c r="B30" s="8"/>
      <c r="C30" s="9" t="s">
        <v>9</v>
      </c>
      <c r="D30" s="61">
        <v>1263013.5059820814</v>
      </c>
      <c r="E30" s="61">
        <v>164425.85894417972</v>
      </c>
      <c r="F30" s="20">
        <f t="shared" si="1"/>
        <v>1427439.3649262611</v>
      </c>
      <c r="G30" s="49">
        <f t="shared" si="2"/>
        <v>0.69693817856950213</v>
      </c>
      <c r="I30" s="42"/>
    </row>
    <row r="31" spans="2:9" x14ac:dyDescent="0.35">
      <c r="B31" s="8"/>
      <c r="C31" s="9" t="s">
        <v>10</v>
      </c>
      <c r="D31" s="61">
        <v>1196346.7962365665</v>
      </c>
      <c r="E31" s="61">
        <v>155378.9146400069</v>
      </c>
      <c r="F31" s="20">
        <f t="shared" si="1"/>
        <v>1351725.7108765733</v>
      </c>
      <c r="G31" s="49">
        <f t="shared" si="2"/>
        <v>0.61476113417151401</v>
      </c>
      <c r="I31" s="42"/>
    </row>
    <row r="32" spans="2:9" x14ac:dyDescent="0.35">
      <c r="B32" s="8"/>
      <c r="C32" s="9" t="s">
        <v>11</v>
      </c>
      <c r="D32" s="61">
        <v>1223558.2443917491</v>
      </c>
      <c r="E32" s="61">
        <v>162247.78281024026</v>
      </c>
      <c r="F32" s="20">
        <f t="shared" si="1"/>
        <v>1385806.0272019894</v>
      </c>
      <c r="G32" s="49">
        <f t="shared" si="2"/>
        <v>0.49669820076789994</v>
      </c>
    </row>
    <row r="33" spans="2:8" x14ac:dyDescent="0.35">
      <c r="B33" s="8"/>
      <c r="C33" s="9" t="s">
        <v>12</v>
      </c>
      <c r="D33" s="61">
        <v>1217774.0852954702</v>
      </c>
      <c r="E33" s="61">
        <v>174634.04400100966</v>
      </c>
      <c r="F33" s="20">
        <f t="shared" si="1"/>
        <v>1392408.1292964797</v>
      </c>
      <c r="G33" s="49">
        <f t="shared" si="2"/>
        <v>0.58669866263690196</v>
      </c>
    </row>
    <row r="34" spans="2:8" ht="15" thickBot="1" x14ac:dyDescent="0.4">
      <c r="B34" s="10"/>
      <c r="C34" s="11" t="s">
        <v>13</v>
      </c>
      <c r="D34" s="62">
        <v>1295835.6845787934</v>
      </c>
      <c r="E34" s="62">
        <v>182471.64373902997</v>
      </c>
      <c r="F34" s="23">
        <f t="shared" si="1"/>
        <v>1478307.3283178234</v>
      </c>
      <c r="G34" s="50">
        <f t="shared" si="2"/>
        <v>0.61271422593219493</v>
      </c>
    </row>
    <row r="35" spans="2:8" x14ac:dyDescent="0.35">
      <c r="B35" s="6">
        <v>2021</v>
      </c>
      <c r="C35" s="7" t="s">
        <v>2</v>
      </c>
      <c r="D35" s="60">
        <v>1312492.3147003627</v>
      </c>
      <c r="E35" s="60">
        <v>181419.79998723129</v>
      </c>
      <c r="F35" s="17">
        <f t="shared" ref="F35:F81" si="3">SUM(D35:E35)</f>
        <v>1493912.1146875941</v>
      </c>
      <c r="G35" s="51">
        <f t="shared" si="2"/>
        <v>0.62509697581037238</v>
      </c>
    </row>
    <row r="36" spans="2:8" x14ac:dyDescent="0.35">
      <c r="B36" s="8"/>
      <c r="C36" s="9" t="s">
        <v>3</v>
      </c>
      <c r="D36" s="61">
        <v>1178986.0883345169</v>
      </c>
      <c r="E36" s="61">
        <v>162491.25894386036</v>
      </c>
      <c r="F36" s="20">
        <f t="shared" si="3"/>
        <v>1341477.3472783773</v>
      </c>
      <c r="G36" s="49">
        <f t="shared" si="2"/>
        <v>0.55206971499146729</v>
      </c>
    </row>
    <row r="37" spans="2:8" x14ac:dyDescent="0.35">
      <c r="B37" s="8"/>
      <c r="C37" s="9" t="s">
        <v>4</v>
      </c>
      <c r="D37" s="61">
        <v>1442797.1783623225</v>
      </c>
      <c r="E37" s="61">
        <v>207975.148288642</v>
      </c>
      <c r="F37" s="20">
        <f t="shared" si="3"/>
        <v>1650772.3266509646</v>
      </c>
      <c r="G37" s="49">
        <f t="shared" si="2"/>
        <v>0.45573433348564918</v>
      </c>
      <c r="H37" s="42"/>
    </row>
    <row r="38" spans="2:8" x14ac:dyDescent="0.35">
      <c r="B38" s="8"/>
      <c r="C38" s="9" t="s">
        <v>5</v>
      </c>
      <c r="D38" s="61">
        <v>1504458.6597779554</v>
      </c>
      <c r="E38" s="61">
        <v>218406.15252524143</v>
      </c>
      <c r="F38" s="20">
        <f t="shared" si="3"/>
        <v>1722864.8123031969</v>
      </c>
      <c r="G38" s="49">
        <f t="shared" ref="G38:G49" si="4">+F38/F26-1</f>
        <v>0.39959594580272895</v>
      </c>
      <c r="H38" s="42"/>
    </row>
    <row r="39" spans="2:8" x14ac:dyDescent="0.35">
      <c r="B39" s="8"/>
      <c r="C39" s="9" t="s">
        <v>6</v>
      </c>
      <c r="D39" s="61">
        <v>1506052.2327545504</v>
      </c>
      <c r="E39" s="61">
        <v>217975.41103705074</v>
      </c>
      <c r="F39" s="20">
        <f t="shared" si="3"/>
        <v>1724027.6437916011</v>
      </c>
      <c r="G39" s="49">
        <f t="shared" si="4"/>
        <v>0.32336661065733652</v>
      </c>
      <c r="H39" s="42"/>
    </row>
    <row r="40" spans="2:8" x14ac:dyDescent="0.35">
      <c r="B40" s="8"/>
      <c r="C40" s="9" t="s">
        <v>7</v>
      </c>
      <c r="D40" s="61">
        <v>1539294.8996547866</v>
      </c>
      <c r="E40" s="61">
        <v>222662.30952233166</v>
      </c>
      <c r="F40" s="20">
        <f t="shared" si="3"/>
        <v>1761957.2091771183</v>
      </c>
      <c r="G40" s="49">
        <f t="shared" si="4"/>
        <v>0.32983267467414712</v>
      </c>
      <c r="H40" s="47"/>
    </row>
    <row r="41" spans="2:8" x14ac:dyDescent="0.35">
      <c r="B41" s="8"/>
      <c r="C41" s="9" t="s">
        <v>8</v>
      </c>
      <c r="D41" s="61">
        <v>1577068.2406872313</v>
      </c>
      <c r="E41" s="61">
        <v>223994.79058293923</v>
      </c>
      <c r="F41" s="20">
        <f t="shared" si="3"/>
        <v>1801063.0312701706</v>
      </c>
      <c r="G41" s="49">
        <f t="shared" si="4"/>
        <v>0.30461975209646441</v>
      </c>
      <c r="H41" s="47"/>
    </row>
    <row r="42" spans="2:8" x14ac:dyDescent="0.35">
      <c r="B42" s="8"/>
      <c r="C42" s="9" t="s">
        <v>9</v>
      </c>
      <c r="D42" s="61">
        <v>1588131.8903348234</v>
      </c>
      <c r="E42" s="61">
        <v>226759.82580235088</v>
      </c>
      <c r="F42" s="20">
        <f t="shared" si="3"/>
        <v>1814891.7161371743</v>
      </c>
      <c r="G42" s="49">
        <f t="shared" si="4"/>
        <v>0.27143174045149587</v>
      </c>
      <c r="H42" s="47"/>
    </row>
    <row r="43" spans="2:8" x14ac:dyDescent="0.35">
      <c r="B43" s="8"/>
      <c r="C43" s="9" t="s">
        <v>10</v>
      </c>
      <c r="D43" s="61">
        <v>1527718.8668315522</v>
      </c>
      <c r="E43" s="61">
        <v>215298.17160004019</v>
      </c>
      <c r="F43" s="20">
        <f t="shared" si="3"/>
        <v>1743017.0384315925</v>
      </c>
      <c r="G43" s="49">
        <f t="shared" si="4"/>
        <v>0.2894753901671907</v>
      </c>
      <c r="H43" s="47"/>
    </row>
    <row r="44" spans="2:8" x14ac:dyDescent="0.35">
      <c r="B44" s="8"/>
      <c r="C44" s="9" t="s">
        <v>11</v>
      </c>
      <c r="D44" s="61">
        <v>1635105.7208713072</v>
      </c>
      <c r="E44" s="61">
        <v>228337.88824142117</v>
      </c>
      <c r="F44" s="20">
        <f t="shared" si="3"/>
        <v>1863443.6091127284</v>
      </c>
      <c r="G44" s="49">
        <f t="shared" si="4"/>
        <v>0.34466409622644867</v>
      </c>
      <c r="H44" s="47"/>
    </row>
    <row r="45" spans="2:8" x14ac:dyDescent="0.35">
      <c r="B45" s="8"/>
      <c r="C45" s="9" t="s">
        <v>12</v>
      </c>
      <c r="D45" s="61">
        <v>1583242.4442565637</v>
      </c>
      <c r="E45" s="61">
        <v>228652.57468784892</v>
      </c>
      <c r="F45" s="20">
        <f t="shared" si="3"/>
        <v>1811895.0189444125</v>
      </c>
      <c r="G45" s="49">
        <f t="shared" si="4"/>
        <v>0.30126719373570476</v>
      </c>
      <c r="H45" s="47"/>
    </row>
    <row r="46" spans="2:8" ht="15" thickBot="1" x14ac:dyDescent="0.4">
      <c r="B46" s="10"/>
      <c r="C46" s="11" t="s">
        <v>13</v>
      </c>
      <c r="D46" s="62">
        <v>1654002.780535338</v>
      </c>
      <c r="E46" s="62">
        <v>235309.07439357982</v>
      </c>
      <c r="F46" s="23">
        <f t="shared" si="3"/>
        <v>1889311.8549289177</v>
      </c>
      <c r="G46" s="50">
        <f t="shared" si="4"/>
        <v>0.27802373615963827</v>
      </c>
      <c r="H46" s="47"/>
    </row>
    <row r="47" spans="2:8" x14ac:dyDescent="0.35">
      <c r="B47" s="6">
        <v>2022</v>
      </c>
      <c r="C47" s="7" t="s">
        <v>2</v>
      </c>
      <c r="D47" s="60">
        <v>1683048.5658858595</v>
      </c>
      <c r="E47" s="60">
        <v>236784.81035131004</v>
      </c>
      <c r="F47" s="17">
        <f t="shared" si="3"/>
        <v>1919833.3762371696</v>
      </c>
      <c r="G47" s="51">
        <f t="shared" si="4"/>
        <v>0.28510463056164714</v>
      </c>
      <c r="H47" s="47"/>
    </row>
    <row r="48" spans="2:8" x14ac:dyDescent="0.35">
      <c r="B48" s="8"/>
      <c r="C48" s="9" t="s">
        <v>3</v>
      </c>
      <c r="D48" s="61">
        <v>1516507.0837267209</v>
      </c>
      <c r="E48" s="61">
        <v>211221.51805538018</v>
      </c>
      <c r="F48" s="20">
        <f t="shared" si="3"/>
        <v>1727728.601782101</v>
      </c>
      <c r="G48" s="49">
        <f t="shared" si="4"/>
        <v>0.2879297628747588</v>
      </c>
      <c r="H48" s="47"/>
    </row>
    <row r="49" spans="2:8" x14ac:dyDescent="0.35">
      <c r="B49" s="8"/>
      <c r="C49" s="9" t="s">
        <v>4</v>
      </c>
      <c r="D49" s="61">
        <v>1696892.0469539925</v>
      </c>
      <c r="E49" s="61">
        <v>243112.03097035029</v>
      </c>
      <c r="F49" s="20">
        <f t="shared" si="3"/>
        <v>1940004.0779243428</v>
      </c>
      <c r="G49" s="49">
        <f t="shared" si="4"/>
        <v>0.17520995875922063</v>
      </c>
      <c r="H49" s="47"/>
    </row>
    <row r="50" spans="2:8" x14ac:dyDescent="0.35">
      <c r="B50" s="8"/>
      <c r="C50" s="9" t="s">
        <v>5</v>
      </c>
      <c r="D50" s="61">
        <v>1710099.3697002016</v>
      </c>
      <c r="E50" s="61">
        <v>246319.87326420972</v>
      </c>
      <c r="F50" s="20">
        <f t="shared" si="3"/>
        <v>1956419.2429644112</v>
      </c>
      <c r="G50" s="49">
        <f t="shared" ref="G50:G61" si="5">+F50/F38-1</f>
        <v>0.1355616697220654</v>
      </c>
      <c r="H50" s="47"/>
    </row>
    <row r="51" spans="2:8" x14ac:dyDescent="0.35">
      <c r="B51" s="8"/>
      <c r="C51" s="9" t="s">
        <v>6</v>
      </c>
      <c r="D51" s="61">
        <v>1807845.1884379373</v>
      </c>
      <c r="E51" s="61">
        <v>245995.62753726001</v>
      </c>
      <c r="F51" s="20">
        <f t="shared" si="3"/>
        <v>2053840.8159751974</v>
      </c>
      <c r="G51" s="49">
        <f t="shared" si="5"/>
        <v>0.19130387692522621</v>
      </c>
      <c r="H51" s="47"/>
    </row>
    <row r="52" spans="2:8" x14ac:dyDescent="0.35">
      <c r="B52" s="8"/>
      <c r="C52" s="9" t="s">
        <v>7</v>
      </c>
      <c r="D52" s="61">
        <v>1880861.7656703829</v>
      </c>
      <c r="E52" s="61">
        <v>247797.97959902984</v>
      </c>
      <c r="F52" s="20">
        <f t="shared" si="3"/>
        <v>2128659.7452694126</v>
      </c>
      <c r="G52" s="49">
        <f t="shared" si="5"/>
        <v>0.20812227117794446</v>
      </c>
      <c r="H52" s="47"/>
    </row>
    <row r="53" spans="2:8" x14ac:dyDescent="0.35">
      <c r="B53" s="8"/>
      <c r="C53" s="9" t="s">
        <v>8</v>
      </c>
      <c r="D53" s="61">
        <v>1941954.2494009493</v>
      </c>
      <c r="E53" s="61">
        <v>263447.52266188205</v>
      </c>
      <c r="F53" s="20">
        <f t="shared" si="3"/>
        <v>2205401.7720628316</v>
      </c>
      <c r="G53" s="49">
        <f t="shared" si="5"/>
        <v>0.22450005012179264</v>
      </c>
      <c r="H53" s="47"/>
    </row>
    <row r="54" spans="2:8" x14ac:dyDescent="0.35">
      <c r="B54" s="8"/>
      <c r="C54" s="9" t="s">
        <v>9</v>
      </c>
      <c r="D54" s="61">
        <v>1910005.05603624</v>
      </c>
      <c r="E54" s="61">
        <v>272236.3175104605</v>
      </c>
      <c r="F54" s="20">
        <f t="shared" si="3"/>
        <v>2182241.3735467005</v>
      </c>
      <c r="G54" s="49">
        <f t="shared" si="5"/>
        <v>0.20240858126312644</v>
      </c>
      <c r="H54" s="47"/>
    </row>
    <row r="55" spans="2:8" x14ac:dyDescent="0.35">
      <c r="B55" s="8"/>
      <c r="C55" s="9" t="s">
        <v>10</v>
      </c>
      <c r="D55" s="61">
        <v>1843433.1508587294</v>
      </c>
      <c r="E55" s="61">
        <v>265166.77774104063</v>
      </c>
      <c r="F55" s="20">
        <f t="shared" si="3"/>
        <v>2108599.9285997702</v>
      </c>
      <c r="G55" s="49">
        <f t="shared" si="5"/>
        <v>0.20974143230242759</v>
      </c>
      <c r="H55" s="47"/>
    </row>
    <row r="56" spans="2:8" x14ac:dyDescent="0.35">
      <c r="B56" s="8"/>
      <c r="C56" s="9" t="s">
        <v>11</v>
      </c>
      <c r="D56" s="61">
        <v>1942496.3207902191</v>
      </c>
      <c r="E56" s="61">
        <v>275700.99153042154</v>
      </c>
      <c r="F56" s="20">
        <f t="shared" si="3"/>
        <v>2218197.3123206408</v>
      </c>
      <c r="G56" s="49">
        <f t="shared" si="5"/>
        <v>0.19037533600323275</v>
      </c>
      <c r="H56" s="47"/>
    </row>
    <row r="57" spans="2:8" x14ac:dyDescent="0.35">
      <c r="B57" s="8"/>
      <c r="C57" s="9" t="s">
        <v>12</v>
      </c>
      <c r="D57" s="61">
        <v>1950858.2670034203</v>
      </c>
      <c r="E57" s="61">
        <v>281447.84202785982</v>
      </c>
      <c r="F57" s="20">
        <f t="shared" si="3"/>
        <v>2232306.10903128</v>
      </c>
      <c r="G57" s="49">
        <f t="shared" si="5"/>
        <v>0.2320283933071321</v>
      </c>
      <c r="H57" s="47"/>
    </row>
    <row r="58" spans="2:8" ht="15" thickBot="1" x14ac:dyDescent="0.4">
      <c r="B58" s="10"/>
      <c r="C58" s="11" t="s">
        <v>13</v>
      </c>
      <c r="D58" s="62">
        <v>2010226.3551184305</v>
      </c>
      <c r="E58" s="62">
        <v>285516.5726999683</v>
      </c>
      <c r="F58" s="23">
        <f t="shared" si="3"/>
        <v>2295742.9278183989</v>
      </c>
      <c r="G58" s="50">
        <f t="shared" si="5"/>
        <v>0.21512122089805685</v>
      </c>
      <c r="H58" s="47"/>
    </row>
    <row r="59" spans="2:8" x14ac:dyDescent="0.35">
      <c r="B59" s="6">
        <v>2023</v>
      </c>
      <c r="C59" s="7" t="s">
        <v>2</v>
      </c>
      <c r="D59" s="60">
        <v>2135579.6570651243</v>
      </c>
      <c r="E59" s="60">
        <v>295507.29174085893</v>
      </c>
      <c r="F59" s="17">
        <f t="shared" si="3"/>
        <v>2431086.9488059832</v>
      </c>
      <c r="G59" s="51">
        <f t="shared" si="5"/>
        <v>0.26630101283625929</v>
      </c>
      <c r="H59" s="47"/>
    </row>
    <row r="60" spans="2:8" x14ac:dyDescent="0.35">
      <c r="B60" s="8"/>
      <c r="C60" s="9" t="s">
        <v>3</v>
      </c>
      <c r="D60" s="61">
        <v>1893514.3151962545</v>
      </c>
      <c r="E60" s="61">
        <v>267928.04632450087</v>
      </c>
      <c r="F60" s="20">
        <f t="shared" si="3"/>
        <v>2161442.3615207556</v>
      </c>
      <c r="G60" s="49">
        <f t="shared" si="5"/>
        <v>0.25103118585366446</v>
      </c>
      <c r="H60" s="47"/>
    </row>
    <row r="61" spans="2:8" x14ac:dyDescent="0.35">
      <c r="B61" s="8"/>
      <c r="C61" s="9" t="s">
        <v>4</v>
      </c>
      <c r="D61" s="61">
        <v>2113464.6371208513</v>
      </c>
      <c r="E61" s="61">
        <v>297118.30654031964</v>
      </c>
      <c r="F61" s="20">
        <f t="shared" si="3"/>
        <v>2410582.943661171</v>
      </c>
      <c r="G61" s="49">
        <f t="shared" si="5"/>
        <v>0.242565915758441</v>
      </c>
      <c r="H61" s="47"/>
    </row>
    <row r="62" spans="2:8" x14ac:dyDescent="0.35">
      <c r="B62" s="8"/>
      <c r="C62" s="9" t="s">
        <v>5</v>
      </c>
      <c r="D62" s="61">
        <v>2063239.9396919974</v>
      </c>
      <c r="E62" s="61">
        <v>296701.33455801615</v>
      </c>
      <c r="F62" s="20">
        <f t="shared" si="3"/>
        <v>2359941.2742500138</v>
      </c>
      <c r="G62" s="49">
        <f t="shared" ref="G62:G73" si="6">+F62/F50-1</f>
        <v>0.20625539885519473</v>
      </c>
      <c r="H62" s="47"/>
    </row>
    <row r="63" spans="2:8" x14ac:dyDescent="0.35">
      <c r="B63" s="8"/>
      <c r="C63" s="9" t="s">
        <v>6</v>
      </c>
      <c r="D63" s="61">
        <v>2179775.4456106992</v>
      </c>
      <c r="E63" s="61">
        <v>315977.35430005169</v>
      </c>
      <c r="F63" s="20">
        <f t="shared" si="3"/>
        <v>2495752.7999107512</v>
      </c>
      <c r="G63" s="49">
        <f t="shared" si="6"/>
        <v>0.21516369744834707</v>
      </c>
      <c r="H63" s="47"/>
    </row>
    <row r="64" spans="2:8" x14ac:dyDescent="0.35">
      <c r="B64" s="8"/>
      <c r="C64" s="9" t="s">
        <v>7</v>
      </c>
      <c r="D64" s="61">
        <v>2232951.2356186723</v>
      </c>
      <c r="E64" s="61">
        <v>320221.32972055551</v>
      </c>
      <c r="F64" s="20">
        <f t="shared" si="3"/>
        <v>2553172.5653392277</v>
      </c>
      <c r="G64" s="49">
        <f t="shared" si="6"/>
        <v>0.1994272786025213</v>
      </c>
      <c r="H64" s="47"/>
    </row>
    <row r="65" spans="2:8" x14ac:dyDescent="0.35">
      <c r="B65" s="8"/>
      <c r="C65" s="9" t="s">
        <v>8</v>
      </c>
      <c r="D65" s="61">
        <v>2300625.0828874647</v>
      </c>
      <c r="E65" s="61">
        <v>334732.65303341928</v>
      </c>
      <c r="F65" s="20">
        <f t="shared" si="3"/>
        <v>2635357.7359208837</v>
      </c>
      <c r="G65" s="49">
        <f t="shared" si="6"/>
        <v>0.19495584401199206</v>
      </c>
      <c r="H65" s="47"/>
    </row>
    <row r="66" spans="2:8" x14ac:dyDescent="0.35">
      <c r="B66" s="8"/>
      <c r="C66" s="9" t="s">
        <v>9</v>
      </c>
      <c r="D66" s="61">
        <v>2281428.1458603055</v>
      </c>
      <c r="E66" s="61">
        <v>336758.40829141479</v>
      </c>
      <c r="F66" s="20">
        <f t="shared" si="3"/>
        <v>2618186.5541517204</v>
      </c>
      <c r="G66" s="49">
        <f t="shared" si="6"/>
        <v>0.19976945991840367</v>
      </c>
      <c r="H66" s="47"/>
    </row>
    <row r="67" spans="2:8" x14ac:dyDescent="0.35">
      <c r="B67" s="8"/>
      <c r="C67" s="9" t="s">
        <v>10</v>
      </c>
      <c r="D67" s="61">
        <v>2243972.1356857955</v>
      </c>
      <c r="E67" s="61">
        <v>329302.15276658058</v>
      </c>
      <c r="F67" s="20">
        <f t="shared" si="3"/>
        <v>2573274.2884523761</v>
      </c>
      <c r="G67" s="49">
        <f t="shared" si="6"/>
        <v>0.22037104030501231</v>
      </c>
      <c r="H67" s="47"/>
    </row>
    <row r="68" spans="2:8" x14ac:dyDescent="0.35">
      <c r="B68" s="8"/>
      <c r="C68" s="9" t="s">
        <v>11</v>
      </c>
      <c r="D68" s="61">
        <v>2256113.4296829738</v>
      </c>
      <c r="E68" s="61">
        <v>335506.13610753068</v>
      </c>
      <c r="F68" s="20">
        <f t="shared" si="3"/>
        <v>2591619.5657905042</v>
      </c>
      <c r="G68" s="49">
        <f t="shared" si="6"/>
        <v>0.16834492197594231</v>
      </c>
      <c r="H68" s="47"/>
    </row>
    <row r="69" spans="2:8" x14ac:dyDescent="0.35">
      <c r="B69" s="8"/>
      <c r="C69" s="9" t="s">
        <v>12</v>
      </c>
      <c r="D69" s="61">
        <v>2207038.5875353208</v>
      </c>
      <c r="E69" s="61">
        <v>327157.90196878952</v>
      </c>
      <c r="F69" s="20">
        <f t="shared" si="3"/>
        <v>2534196.4895041101</v>
      </c>
      <c r="G69" s="49">
        <f t="shared" si="6"/>
        <v>0.13523699964420954</v>
      </c>
      <c r="H69" s="47"/>
    </row>
    <row r="70" spans="2:8" ht="15" thickBot="1" x14ac:dyDescent="0.4">
      <c r="B70" s="10"/>
      <c r="C70" s="11" t="s">
        <v>13</v>
      </c>
      <c r="D70" s="62">
        <v>2313461.4880025629</v>
      </c>
      <c r="E70" s="62">
        <v>335123.67636538617</v>
      </c>
      <c r="F70" s="23">
        <f t="shared" si="3"/>
        <v>2648585.1643679491</v>
      </c>
      <c r="G70" s="50">
        <f t="shared" si="6"/>
        <v>0.1536941406958181</v>
      </c>
      <c r="H70" s="47"/>
    </row>
    <row r="71" spans="2:8" x14ac:dyDescent="0.35">
      <c r="B71" s="6">
        <v>2024</v>
      </c>
      <c r="C71" s="7" t="s">
        <v>2</v>
      </c>
      <c r="D71" s="60">
        <v>2333011.8012622637</v>
      </c>
      <c r="E71" s="60">
        <v>316895.57285434933</v>
      </c>
      <c r="F71" s="17">
        <f t="shared" si="3"/>
        <v>2649907.3741166131</v>
      </c>
      <c r="G71" s="51">
        <f t="shared" si="6"/>
        <v>9.0009296219578872E-2</v>
      </c>
      <c r="H71" s="47"/>
    </row>
    <row r="72" spans="2:8" x14ac:dyDescent="0.35">
      <c r="B72" s="8"/>
      <c r="C72" s="9" t="s">
        <v>3</v>
      </c>
      <c r="D72" s="61">
        <v>2247374.2138234167</v>
      </c>
      <c r="E72" s="61">
        <v>296328.7712762091</v>
      </c>
      <c r="F72" s="20">
        <f t="shared" si="3"/>
        <v>2543702.9850996258</v>
      </c>
      <c r="G72" s="49">
        <f t="shared" si="6"/>
        <v>0.17685441461872609</v>
      </c>
      <c r="H72" s="47"/>
    </row>
    <row r="73" spans="2:8" x14ac:dyDescent="0.35">
      <c r="B73" s="8"/>
      <c r="C73" s="9" t="s">
        <v>4</v>
      </c>
      <c r="D73" s="61">
        <v>2345410.5035254573</v>
      </c>
      <c r="E73" s="61">
        <v>319837.09543867875</v>
      </c>
      <c r="F73" s="20">
        <f t="shared" si="3"/>
        <v>2665247.5989641361</v>
      </c>
      <c r="G73" s="49">
        <f t="shared" si="6"/>
        <v>0.10564442761558035</v>
      </c>
      <c r="H73" s="47"/>
    </row>
    <row r="74" spans="2:8" x14ac:dyDescent="0.35">
      <c r="B74" s="8"/>
      <c r="C74" s="9" t="s">
        <v>5</v>
      </c>
      <c r="D74" s="61">
        <v>2324425.7414807007</v>
      </c>
      <c r="E74" s="61">
        <v>324167.36248814047</v>
      </c>
      <c r="F74" s="20">
        <f t="shared" si="3"/>
        <v>2648593.103968841</v>
      </c>
      <c r="G74" s="49">
        <f t="shared" ref="G74:G83" si="7">+F74/F62-1</f>
        <v>0.12231314095328938</v>
      </c>
      <c r="H74" s="47"/>
    </row>
    <row r="75" spans="2:8" x14ac:dyDescent="0.35">
      <c r="B75" s="8"/>
      <c r="C75" s="9" t="s">
        <v>6</v>
      </c>
      <c r="D75" s="61">
        <v>2511370.6825092672</v>
      </c>
      <c r="E75" s="61">
        <v>343044.41734739434</v>
      </c>
      <c r="F75" s="20">
        <f t="shared" si="3"/>
        <v>2854415.0998566616</v>
      </c>
      <c r="G75" s="49">
        <f t="shared" si="7"/>
        <v>0.14370906443888853</v>
      </c>
      <c r="H75" s="47"/>
    </row>
    <row r="76" spans="2:8" x14ac:dyDescent="0.35">
      <c r="B76" s="8"/>
      <c r="C76" s="9" t="s">
        <v>7</v>
      </c>
      <c r="D76" s="61">
        <v>2553564.3932200018</v>
      </c>
      <c r="E76" s="61">
        <v>350855.52616812818</v>
      </c>
      <c r="F76" s="20">
        <f t="shared" si="3"/>
        <v>2904419.9193881298</v>
      </c>
      <c r="G76" s="49">
        <f t="shared" si="7"/>
        <v>0.13757290001360856</v>
      </c>
      <c r="H76" s="47"/>
    </row>
    <row r="77" spans="2:8" x14ac:dyDescent="0.35">
      <c r="B77" s="8"/>
      <c r="C77" s="9" t="s">
        <v>8</v>
      </c>
      <c r="D77" s="61">
        <v>2525736.4235108988</v>
      </c>
      <c r="E77" s="61">
        <v>354125.96736385755</v>
      </c>
      <c r="F77" s="20">
        <f t="shared" si="3"/>
        <v>2879862.3908747565</v>
      </c>
      <c r="G77" s="49">
        <f t="shared" si="7"/>
        <v>9.2778544491772585E-2</v>
      </c>
      <c r="H77" s="47"/>
    </row>
    <row r="78" spans="2:8" x14ac:dyDescent="0.35">
      <c r="B78" s="8"/>
      <c r="C78" s="9" t="s">
        <v>9</v>
      </c>
      <c r="D78" s="61">
        <v>2444170.0211923257</v>
      </c>
      <c r="E78" s="61">
        <v>355787.33470941824</v>
      </c>
      <c r="F78" s="20">
        <f t="shared" si="3"/>
        <v>2799957.3559017442</v>
      </c>
      <c r="G78" s="49">
        <f t="shared" si="7"/>
        <v>6.9426222307110041E-2</v>
      </c>
      <c r="H78" s="47"/>
    </row>
    <row r="79" spans="2:8" x14ac:dyDescent="0.35">
      <c r="B79" s="8"/>
      <c r="C79" s="9" t="s">
        <v>10</v>
      </c>
      <c r="D79" s="61">
        <v>2392648.9518592092</v>
      </c>
      <c r="E79" s="61">
        <v>351163.94074066781</v>
      </c>
      <c r="F79" s="20">
        <f t="shared" si="3"/>
        <v>2743812.892599877</v>
      </c>
      <c r="G79" s="49">
        <f t="shared" si="7"/>
        <v>6.6272998923121662E-2</v>
      </c>
      <c r="H79" s="47"/>
    </row>
    <row r="80" spans="2:8" x14ac:dyDescent="0.35">
      <c r="B80" s="8"/>
      <c r="C80" s="9" t="s">
        <v>11</v>
      </c>
      <c r="D80" s="61">
        <v>2460354.8014944494</v>
      </c>
      <c r="E80" s="61">
        <v>368547.19779276877</v>
      </c>
      <c r="F80" s="20">
        <f t="shared" si="3"/>
        <v>2828901.9992872183</v>
      </c>
      <c r="G80" s="49">
        <f t="shared" si="7"/>
        <v>9.1557586857597739E-2</v>
      </c>
      <c r="H80" s="47"/>
    </row>
    <row r="81" spans="2:8" x14ac:dyDescent="0.35">
      <c r="B81" s="8"/>
      <c r="C81" s="9" t="s">
        <v>12</v>
      </c>
      <c r="D81" s="61">
        <v>2425638.0385181294</v>
      </c>
      <c r="E81" s="61">
        <v>374214.99423665041</v>
      </c>
      <c r="F81" s="20">
        <f t="shared" si="3"/>
        <v>2799853.0327547798</v>
      </c>
      <c r="G81" s="49">
        <f t="shared" si="7"/>
        <v>0.10482870777816178</v>
      </c>
      <c r="H81" s="47"/>
    </row>
    <row r="82" spans="2:8" ht="15" thickBot="1" x14ac:dyDescent="0.4">
      <c r="B82" s="10"/>
      <c r="C82" s="11" t="s">
        <v>13</v>
      </c>
      <c r="D82" s="62">
        <v>2495472.9768028185</v>
      </c>
      <c r="E82" s="62">
        <v>382240.62699807785</v>
      </c>
      <c r="F82" s="23">
        <f t="shared" ref="F82:F87" si="8">SUM(D82:E82)</f>
        <v>2877713.6038008966</v>
      </c>
      <c r="G82" s="50">
        <f t="shared" si="7"/>
        <v>8.6509749626127563E-2</v>
      </c>
      <c r="H82" s="47"/>
    </row>
    <row r="83" spans="2:8" x14ac:dyDescent="0.35">
      <c r="B83" s="6">
        <v>2025</v>
      </c>
      <c r="C83" s="7" t="s">
        <v>2</v>
      </c>
      <c r="D83" s="60">
        <v>2505665.2560531171</v>
      </c>
      <c r="E83" s="60">
        <v>396643.44304107392</v>
      </c>
      <c r="F83" s="17">
        <f t="shared" si="8"/>
        <v>2902308.6990941912</v>
      </c>
      <c r="G83" s="51">
        <f t="shared" si="7"/>
        <v>9.5249112268205316E-2</v>
      </c>
      <c r="H83" s="47"/>
    </row>
    <row r="84" spans="2:8" x14ac:dyDescent="0.35">
      <c r="B84" s="8"/>
      <c r="C84" s="9" t="s">
        <v>3</v>
      </c>
      <c r="D84" s="61">
        <v>2412089.7528536916</v>
      </c>
      <c r="E84" s="61">
        <v>383425.81903351843</v>
      </c>
      <c r="F84" s="20">
        <f t="shared" si="8"/>
        <v>2795515.57188721</v>
      </c>
      <c r="G84" s="49">
        <f t="shared" ref="G84:G95" si="9">+F84/F72-1</f>
        <v>9.8994492777906506E-2</v>
      </c>
      <c r="H84" s="47"/>
    </row>
    <row r="85" spans="2:8" x14ac:dyDescent="0.35">
      <c r="B85" s="8"/>
      <c r="C85" s="9" t="s">
        <v>4</v>
      </c>
      <c r="D85" s="61">
        <v>2610563.207370759</v>
      </c>
      <c r="E85" s="61">
        <v>423938.927290992</v>
      </c>
      <c r="F85" s="20">
        <f t="shared" si="8"/>
        <v>3034502.1346617509</v>
      </c>
      <c r="G85" s="49">
        <f t="shared" si="9"/>
        <v>0.13854417722433277</v>
      </c>
      <c r="H85" s="47"/>
    </row>
    <row r="86" spans="2:8" x14ac:dyDescent="0.35">
      <c r="B86" s="8"/>
      <c r="C86" s="9" t="s">
        <v>5</v>
      </c>
      <c r="D86" s="61">
        <v>2646498.3446480823</v>
      </c>
      <c r="E86" s="61">
        <v>403683.1435293337</v>
      </c>
      <c r="F86" s="20">
        <f t="shared" si="8"/>
        <v>3050181.4881774159</v>
      </c>
      <c r="G86" s="49">
        <f t="shared" si="9"/>
        <v>0.1516232839264009</v>
      </c>
      <c r="H86" s="47"/>
    </row>
    <row r="87" spans="2:8" x14ac:dyDescent="0.35">
      <c r="B87" s="8"/>
      <c r="C87" s="9" t="s">
        <v>6</v>
      </c>
      <c r="D87" s="61">
        <v>2774440.4592881761</v>
      </c>
      <c r="E87" s="61">
        <v>405449.88279070635</v>
      </c>
      <c r="F87" s="20">
        <f t="shared" si="8"/>
        <v>3179890.3420788823</v>
      </c>
      <c r="G87" s="49">
        <f t="shared" si="9"/>
        <v>0.1140251963488299</v>
      </c>
      <c r="H87" s="47"/>
    </row>
    <row r="88" spans="2:8" x14ac:dyDescent="0.35">
      <c r="B88" s="8"/>
      <c r="C88" s="9" t="s">
        <v>7</v>
      </c>
      <c r="D88" s="61">
        <v>2524647.5002965368</v>
      </c>
      <c r="E88" s="61">
        <v>391050.89864641108</v>
      </c>
      <c r="F88" s="20">
        <f>SUM(D88:E88)</f>
        <v>2915698.3989429479</v>
      </c>
      <c r="G88" s="49">
        <f t="shared" si="9"/>
        <v>3.8832124375438593E-3</v>
      </c>
      <c r="H88" s="47"/>
    </row>
    <row r="89" spans="2:8" x14ac:dyDescent="0.35">
      <c r="B89" s="8"/>
      <c r="C89" s="9" t="s">
        <v>8</v>
      </c>
      <c r="D89" s="61">
        <v>2654353.2202109108</v>
      </c>
      <c r="E89" s="61">
        <v>419452.05801613908</v>
      </c>
      <c r="F89" s="20">
        <f t="shared" ref="F89:F95" si="10">SUM(D89:E89)</f>
        <v>3073805.2782270499</v>
      </c>
      <c r="G89" s="49">
        <f t="shared" si="9"/>
        <v>6.7344498114503049E-2</v>
      </c>
      <c r="H89" s="47"/>
    </row>
    <row r="90" spans="2:8" ht="14.5" customHeight="1" x14ac:dyDescent="0.35">
      <c r="B90" s="8"/>
      <c r="C90" s="9" t="s">
        <v>9</v>
      </c>
      <c r="D90" s="61">
        <v>2683711.8326675761</v>
      </c>
      <c r="E90" s="61">
        <v>429735.75063381816</v>
      </c>
      <c r="F90" s="20">
        <f t="shared" si="10"/>
        <v>3113447.5833013942</v>
      </c>
      <c r="G90" s="49">
        <f t="shared" si="9"/>
        <v>0.11196250069268943</v>
      </c>
      <c r="H90" s="47"/>
    </row>
    <row r="91" spans="2:8" ht="14.5" customHeight="1" x14ac:dyDescent="0.35">
      <c r="B91" s="8"/>
      <c r="C91" s="9" t="s">
        <v>10</v>
      </c>
      <c r="D91" s="61">
        <v>2568671.2884599529</v>
      </c>
      <c r="E91" s="61">
        <v>412974.0011394631</v>
      </c>
      <c r="F91" s="20">
        <f t="shared" si="10"/>
        <v>2981645.2895994158</v>
      </c>
      <c r="G91" s="49">
        <f t="shared" si="9"/>
        <v>8.6679524555401732E-2</v>
      </c>
      <c r="H91" s="47"/>
    </row>
    <row r="92" spans="2:8" ht="14.5" customHeight="1" x14ac:dyDescent="0.35">
      <c r="B92" s="8"/>
      <c r="C92" s="9" t="s">
        <v>11</v>
      </c>
      <c r="D92" s="61">
        <v>2622593.7654246096</v>
      </c>
      <c r="E92" s="61">
        <v>401502.31345677964</v>
      </c>
      <c r="F92" s="20">
        <f t="shared" si="10"/>
        <v>3024096.0788813895</v>
      </c>
      <c r="G92" s="49">
        <f t="shared" si="9"/>
        <v>6.8999944021868931E-2</v>
      </c>
      <c r="H92" s="47"/>
    </row>
    <row r="93" spans="2:8" ht="14.5" customHeight="1" x14ac:dyDescent="0.35">
      <c r="B93" s="8"/>
      <c r="C93" s="9" t="s">
        <v>12</v>
      </c>
      <c r="D93" s="61">
        <v>2654769.1613848717</v>
      </c>
      <c r="E93" s="61">
        <v>389978.27647660964</v>
      </c>
      <c r="F93" s="20">
        <f t="shared" si="10"/>
        <v>3044747.4378614812</v>
      </c>
      <c r="G93" s="49">
        <f t="shared" si="9"/>
        <v>8.7466878526030856E-2</v>
      </c>
      <c r="H93" s="47"/>
    </row>
    <row r="94" spans="2:8" ht="14.5" customHeight="1" thickBot="1" x14ac:dyDescent="0.4">
      <c r="B94" s="10"/>
      <c r="C94" s="11" t="s">
        <v>13</v>
      </c>
      <c r="D94" s="62">
        <v>2834477.8992724405</v>
      </c>
      <c r="E94" s="62">
        <v>406131.74484813015</v>
      </c>
      <c r="F94" s="23">
        <f t="shared" si="10"/>
        <v>3240609.6441205707</v>
      </c>
      <c r="G94" s="50">
        <f t="shared" si="9"/>
        <v>0.12610568328980332</v>
      </c>
      <c r="H94" s="47"/>
    </row>
    <row r="95" spans="2:8" ht="14.5" customHeight="1" x14ac:dyDescent="0.35">
      <c r="B95" s="6">
        <v>2026</v>
      </c>
      <c r="C95" s="7" t="s">
        <v>2</v>
      </c>
      <c r="D95" s="60">
        <v>2772893.1997712059</v>
      </c>
      <c r="E95" s="60">
        <v>390743.93266843824</v>
      </c>
      <c r="F95" s="17">
        <f t="shared" si="10"/>
        <v>3163637.1324396441</v>
      </c>
      <c r="G95" s="51">
        <f t="shared" si="9"/>
        <v>9.0041570501102619E-2</v>
      </c>
      <c r="H95" s="47"/>
    </row>
    <row r="96" spans="2:8" ht="14.5" customHeight="1" x14ac:dyDescent="0.35">
      <c r="B96" s="8"/>
      <c r="C96" s="9" t="s">
        <v>3</v>
      </c>
      <c r="D96" s="61">
        <v>2511768.8554653819</v>
      </c>
      <c r="E96" s="61">
        <v>356934.84809635137</v>
      </c>
      <c r="F96" s="20">
        <f>SUM(D96:E96)</f>
        <v>2868703.7035617335</v>
      </c>
      <c r="G96" s="49">
        <f>+F96/F84-1</f>
        <v>2.6180548736888465E-2</v>
      </c>
      <c r="H96" s="47"/>
    </row>
    <row r="97" spans="2:8" ht="14.5" customHeight="1" x14ac:dyDescent="0.35">
      <c r="B97" s="8"/>
      <c r="C97" s="9" t="s">
        <v>4</v>
      </c>
      <c r="D97" s="61">
        <v>2621675.5912784864</v>
      </c>
      <c r="E97" s="61">
        <v>395945.72909641126</v>
      </c>
      <c r="F97" s="20">
        <f>SUM(D97:E97)</f>
        <v>3017621.3203748977</v>
      </c>
      <c r="G97" s="49">
        <f>+F97/F85-1</f>
        <v>-5.5629600961657477E-3</v>
      </c>
      <c r="H97" s="47"/>
    </row>
    <row r="98" spans="2:8" ht="14.5" customHeight="1" x14ac:dyDescent="0.35">
      <c r="B98" s="8"/>
      <c r="C98" s="9" t="s">
        <v>5</v>
      </c>
      <c r="D98" s="61">
        <v>2536434.1991904662</v>
      </c>
      <c r="E98" s="61">
        <v>375322.54153011082</v>
      </c>
      <c r="F98" s="20">
        <f>SUM(D98:E98)</f>
        <v>2911756.7407205771</v>
      </c>
      <c r="G98" s="49">
        <f>+F98/F86-1</f>
        <v>-4.5382462648002053E-2</v>
      </c>
      <c r="H98" s="47"/>
    </row>
    <row r="99" spans="2:8" ht="14.5" customHeight="1" x14ac:dyDescent="0.35">
      <c r="B99" s="8"/>
      <c r="C99" s="9" t="s">
        <v>6</v>
      </c>
      <c r="D99" s="61">
        <v>2844901.8668763395</v>
      </c>
      <c r="E99" s="61">
        <v>408810.08203860745</v>
      </c>
      <c r="F99" s="20">
        <f>SUM(D99:E99)</f>
        <v>3253711.948914947</v>
      </c>
      <c r="G99" s="49">
        <f>+F99/F87-1</f>
        <v>2.3215142314562787E-2</v>
      </c>
      <c r="H99" s="47"/>
    </row>
    <row r="100" spans="2:8" ht="14.5" customHeight="1" thickBot="1" x14ac:dyDescent="0.4">
      <c r="B100" s="10"/>
      <c r="C100" s="11" t="s">
        <v>7</v>
      </c>
      <c r="D100" s="62">
        <v>3006928.5855108113</v>
      </c>
      <c r="E100" s="62">
        <v>420361.86277006957</v>
      </c>
      <c r="F100" s="23">
        <f t="shared" ref="F100" si="11">SUM(D100:E100)</f>
        <v>3427290.4482808807</v>
      </c>
      <c r="G100" s="50">
        <f t="shared" ref="G100" si="12">+F100/F88-1</f>
        <v>0.17546123752834131</v>
      </c>
      <c r="H100" s="47"/>
    </row>
    <row r="101" spans="2:8" ht="15" thickBot="1" x14ac:dyDescent="0.4">
      <c r="B101" s="53" t="s">
        <v>60</v>
      </c>
      <c r="C101" s="54"/>
      <c r="D101" s="69">
        <f>SUM(D89:D100)</f>
        <v>32313179.465513058</v>
      </c>
      <c r="E101" s="70">
        <f t="shared" ref="E101:F101" si="13">SUM(E89:E100)</f>
        <v>4807893.1407709289</v>
      </c>
      <c r="F101" s="71">
        <f t="shared" si="13"/>
        <v>37121072.606283985</v>
      </c>
      <c r="G101" s="42"/>
      <c r="H101" s="47"/>
    </row>
    <row r="102" spans="2:8" ht="15" thickBot="1" x14ac:dyDescent="0.4">
      <c r="B102" s="27" t="s">
        <v>61</v>
      </c>
      <c r="C102" s="28"/>
      <c r="D102" s="44">
        <f>SUM(D89:D100)/SUM(D77:D88)-1</f>
        <v>6.9338105801058481E-2</v>
      </c>
      <c r="E102" s="45">
        <f t="shared" ref="E102:F102" si="14">SUM(E89:E100)/SUM(E77:E88)-1</f>
        <v>4.7409163606255911E-2</v>
      </c>
      <c r="F102" s="43">
        <f t="shared" si="14"/>
        <v>6.6446263670367989E-2</v>
      </c>
      <c r="H102" s="42"/>
    </row>
    <row r="103" spans="2:8" ht="15" thickBot="1" x14ac:dyDescent="0.4">
      <c r="B103" s="27" t="s">
        <v>62</v>
      </c>
      <c r="C103" s="28"/>
      <c r="D103" s="44">
        <f>SUM(D89:D100)/SUM($F$89:$F$100)</f>
        <v>0.87048075922361601</v>
      </c>
      <c r="E103" s="45">
        <f t="shared" ref="E103:F103" si="15">SUM(E89:E100)/SUM($F$89:$F$100)</f>
        <v>0.12951924077638402</v>
      </c>
      <c r="F103" s="43">
        <f t="shared" si="15"/>
        <v>1</v>
      </c>
    </row>
    <row r="104" spans="2:8" x14ac:dyDescent="0.35"/>
    <row r="105" spans="2:8" x14ac:dyDescent="0.35"/>
    <row r="106" spans="2:8" x14ac:dyDescent="0.35"/>
    <row r="107" spans="2:8" x14ac:dyDescent="0.35"/>
    <row r="108" spans="2:8" x14ac:dyDescent="0.35"/>
    <row r="109" spans="2:8" x14ac:dyDescent="0.35"/>
    <row r="110" spans="2:8" x14ac:dyDescent="0.35"/>
    <row r="111" spans="2:8" x14ac:dyDescent="0.35"/>
    <row r="112" spans="2:8" x14ac:dyDescent="0.35">
      <c r="F112" s="42"/>
    </row>
    <row r="113" spans="6:6" x14ac:dyDescent="0.35">
      <c r="F113" s="47"/>
    </row>
    <row r="114" spans="6:6" x14ac:dyDescent="0.35">
      <c r="F114" s="47"/>
    </row>
    <row r="115" spans="6:6" x14ac:dyDescent="0.35"/>
    <row r="116" spans="6:6" x14ac:dyDescent="0.35"/>
    <row r="117" spans="6:6" x14ac:dyDescent="0.35"/>
    <row r="118" spans="6:6" x14ac:dyDescent="0.35"/>
  </sheetData>
  <mergeCells count="4">
    <mergeCell ref="B9:B10"/>
    <mergeCell ref="C9:C10"/>
    <mergeCell ref="G9:G10"/>
    <mergeCell ref="D9:F9"/>
  </mergeCells>
  <phoneticPr fontId="24" type="noConversion"/>
  <pageMargins left="0.7" right="0.7" top="0.75" bottom="0.75" header="0.3" footer="0.3"/>
  <pageSetup orientation="portrait" r:id="rId1"/>
  <ignoredErrors>
    <ignoredError sqref="E101:F103 D101:D103" formulaRange="1"/>
    <ignoredError sqref="F88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0452-C17C-4AA0-BEB7-0C517C42AD98}">
  <dimension ref="A1:J124"/>
  <sheetViews>
    <sheetView showGridLines="0" topLeftCell="A93" zoomScale="110" zoomScaleNormal="110" workbookViewId="0">
      <selection activeCell="I98" sqref="I98"/>
    </sheetView>
  </sheetViews>
  <sheetFormatPr baseColWidth="10" defaultColWidth="0" defaultRowHeight="14.5" customHeight="1" zeroHeight="1" x14ac:dyDescent="0.35"/>
  <cols>
    <col min="1" max="1" width="15.54296875" customWidth="1"/>
    <col min="2" max="3" width="14.54296875" customWidth="1"/>
    <col min="4" max="7" width="13" customWidth="1"/>
    <col min="8" max="8" width="13.54296875" customWidth="1"/>
    <col min="9" max="10" width="11.54296875" customWidth="1"/>
    <col min="11" max="16384" width="11.54296875" hidden="1"/>
  </cols>
  <sheetData>
    <row r="1" spans="2:8" x14ac:dyDescent="0.35"/>
    <row r="2" spans="2:8" x14ac:dyDescent="0.35">
      <c r="B2" s="26" t="s">
        <v>30</v>
      </c>
    </row>
    <row r="3" spans="2:8" x14ac:dyDescent="0.35">
      <c r="B3" s="26" t="s">
        <v>58</v>
      </c>
    </row>
    <row r="4" spans="2:8" x14ac:dyDescent="0.35"/>
    <row r="5" spans="2:8" x14ac:dyDescent="0.35"/>
    <row r="6" spans="2:8" x14ac:dyDescent="0.35"/>
    <row r="7" spans="2:8" x14ac:dyDescent="0.35"/>
    <row r="8" spans="2:8" ht="15" thickBot="1" x14ac:dyDescent="0.4"/>
    <row r="9" spans="2:8" ht="15" thickBot="1" x14ac:dyDescent="0.4">
      <c r="B9" s="88" t="s">
        <v>0</v>
      </c>
      <c r="C9" s="90" t="s">
        <v>1</v>
      </c>
      <c r="D9" s="94" t="s">
        <v>14</v>
      </c>
      <c r="E9" s="97"/>
      <c r="F9" s="95"/>
      <c r="G9" s="96"/>
    </row>
    <row r="10" spans="2:8" ht="87.5" thickBot="1" x14ac:dyDescent="0.4">
      <c r="B10" s="89"/>
      <c r="C10" s="91"/>
      <c r="D10" s="13" t="s">
        <v>55</v>
      </c>
      <c r="E10" s="87" t="s">
        <v>56</v>
      </c>
      <c r="F10" s="24" t="s">
        <v>57</v>
      </c>
      <c r="G10" s="14" t="s">
        <v>15</v>
      </c>
    </row>
    <row r="11" spans="2:8" ht="14.5" customHeight="1" x14ac:dyDescent="0.35">
      <c r="B11" s="6">
        <v>2019</v>
      </c>
      <c r="C11" s="7" t="s">
        <v>2</v>
      </c>
      <c r="D11" s="15">
        <v>251935.64369736347</v>
      </c>
      <c r="E11" s="16">
        <v>292447.26081088936</v>
      </c>
      <c r="F11" s="16">
        <v>180211.68509937965</v>
      </c>
      <c r="G11" s="17">
        <f>SUM(D11:F11)</f>
        <v>724594.58960763249</v>
      </c>
      <c r="H11" s="57"/>
    </row>
    <row r="12" spans="2:8" ht="14.5" customHeight="1" x14ac:dyDescent="0.35">
      <c r="B12" s="8"/>
      <c r="C12" s="9" t="s">
        <v>3</v>
      </c>
      <c r="D12" s="18">
        <v>230417.21699604779</v>
      </c>
      <c r="E12" s="19">
        <v>264272.64124882029</v>
      </c>
      <c r="F12" s="19">
        <v>173104.99546695966</v>
      </c>
      <c r="G12" s="20">
        <f t="shared" ref="G12:G75" si="0">SUM(D12:F12)</f>
        <v>667794.85371182777</v>
      </c>
      <c r="H12" s="57"/>
    </row>
    <row r="13" spans="2:8" ht="14.5" customHeight="1" x14ac:dyDescent="0.35">
      <c r="B13" s="8"/>
      <c r="C13" s="9" t="s">
        <v>4</v>
      </c>
      <c r="D13" s="18">
        <v>240337.82896816201</v>
      </c>
      <c r="E13" s="19">
        <v>260556.98513367004</v>
      </c>
      <c r="F13" s="19">
        <v>163121.77394069999</v>
      </c>
      <c r="G13" s="20">
        <f t="shared" si="0"/>
        <v>664016.58804253209</v>
      </c>
      <c r="H13" s="57"/>
    </row>
    <row r="14" spans="2:8" ht="14.5" customHeight="1" x14ac:dyDescent="0.35">
      <c r="B14" s="8"/>
      <c r="C14" s="9" t="s">
        <v>5</v>
      </c>
      <c r="D14" s="18">
        <v>245699.70898262921</v>
      </c>
      <c r="E14" s="19">
        <v>275867.50466914993</v>
      </c>
      <c r="F14" s="19">
        <v>186244.8301405902</v>
      </c>
      <c r="G14" s="20">
        <f t="shared" si="0"/>
        <v>707812.04379236931</v>
      </c>
      <c r="H14" s="57"/>
    </row>
    <row r="15" spans="2:8" ht="14.5" customHeight="1" x14ac:dyDescent="0.35">
      <c r="B15" s="8"/>
      <c r="C15" s="9" t="s">
        <v>6</v>
      </c>
      <c r="D15" s="18">
        <v>258766.34338278699</v>
      </c>
      <c r="E15" s="19">
        <v>297422.49969190848</v>
      </c>
      <c r="F15" s="19">
        <v>199065.14756527054</v>
      </c>
      <c r="G15" s="20">
        <f t="shared" si="0"/>
        <v>755253.99063996598</v>
      </c>
      <c r="H15" s="57"/>
    </row>
    <row r="16" spans="2:8" ht="14.5" customHeight="1" x14ac:dyDescent="0.35">
      <c r="B16" s="8"/>
      <c r="C16" s="9" t="s">
        <v>7</v>
      </c>
      <c r="D16" s="18">
        <v>280838.16492746916</v>
      </c>
      <c r="E16" s="19">
        <v>312214.93379302969</v>
      </c>
      <c r="F16" s="19">
        <v>190509.96143143027</v>
      </c>
      <c r="G16" s="20">
        <f t="shared" si="0"/>
        <v>783563.06015192915</v>
      </c>
      <c r="H16" s="57"/>
    </row>
    <row r="17" spans="2:8" ht="14.5" customHeight="1" x14ac:dyDescent="0.35">
      <c r="B17" s="8"/>
      <c r="C17" s="9" t="s">
        <v>8</v>
      </c>
      <c r="D17" s="18">
        <v>328682.71901267261</v>
      </c>
      <c r="E17" s="19">
        <v>356306.07029125048</v>
      </c>
      <c r="F17" s="19">
        <v>193255.74901349089</v>
      </c>
      <c r="G17" s="20">
        <f t="shared" si="0"/>
        <v>878244.53831741388</v>
      </c>
      <c r="H17" s="57"/>
    </row>
    <row r="18" spans="2:8" ht="14.5" customHeight="1" x14ac:dyDescent="0.35">
      <c r="B18" s="8"/>
      <c r="C18" s="9" t="s">
        <v>9</v>
      </c>
      <c r="D18" s="18">
        <v>315156.74789005914</v>
      </c>
      <c r="E18" s="19">
        <v>326222.28267864976</v>
      </c>
      <c r="F18" s="19">
        <v>199806.21908867976</v>
      </c>
      <c r="G18" s="20">
        <f t="shared" si="0"/>
        <v>841185.24965738866</v>
      </c>
      <c r="H18" s="57"/>
    </row>
    <row r="19" spans="2:8" ht="14.5" customHeight="1" x14ac:dyDescent="0.35">
      <c r="B19" s="8"/>
      <c r="C19" s="9" t="s">
        <v>10</v>
      </c>
      <c r="D19" s="18">
        <v>313790.88784876786</v>
      </c>
      <c r="E19" s="19">
        <v>329771.43534508167</v>
      </c>
      <c r="F19" s="19">
        <v>193543.35312423049</v>
      </c>
      <c r="G19" s="20">
        <f t="shared" si="0"/>
        <v>837105.67631808005</v>
      </c>
      <c r="H19" s="57"/>
    </row>
    <row r="20" spans="2:8" ht="14.5" customHeight="1" x14ac:dyDescent="0.35">
      <c r="B20" s="8"/>
      <c r="C20" s="9" t="s">
        <v>11</v>
      </c>
      <c r="D20" s="18">
        <v>348476.42454154848</v>
      </c>
      <c r="E20" s="19">
        <v>359044.95904853987</v>
      </c>
      <c r="F20" s="19">
        <v>218387.41146253044</v>
      </c>
      <c r="G20" s="20">
        <f t="shared" si="0"/>
        <v>925908.79505261872</v>
      </c>
      <c r="H20" s="57"/>
    </row>
    <row r="21" spans="2:8" ht="14.5" customHeight="1" x14ac:dyDescent="0.35">
      <c r="B21" s="8"/>
      <c r="C21" s="9" t="s">
        <v>12</v>
      </c>
      <c r="D21" s="18">
        <v>332891.82153707906</v>
      </c>
      <c r="E21" s="19">
        <v>342465.16322831938</v>
      </c>
      <c r="F21" s="19">
        <v>202193.46799267022</v>
      </c>
      <c r="G21" s="20">
        <f t="shared" si="0"/>
        <v>877550.45275806868</v>
      </c>
      <c r="H21" s="57"/>
    </row>
    <row r="22" spans="2:8" ht="14.5" customHeight="1" thickBot="1" x14ac:dyDescent="0.4">
      <c r="B22" s="10"/>
      <c r="C22" s="11" t="s">
        <v>13</v>
      </c>
      <c r="D22" s="21">
        <v>336126.28436382563</v>
      </c>
      <c r="E22" s="22">
        <v>350659.11240661319</v>
      </c>
      <c r="F22" s="22">
        <v>229872.56097200088</v>
      </c>
      <c r="G22" s="23">
        <f t="shared" si="0"/>
        <v>916657.95774243982</v>
      </c>
      <c r="H22" s="57"/>
    </row>
    <row r="23" spans="2:8" ht="14.5" customHeight="1" x14ac:dyDescent="0.35">
      <c r="B23" s="6">
        <v>2020</v>
      </c>
      <c r="C23" s="7" t="s">
        <v>2</v>
      </c>
      <c r="D23" s="15">
        <v>333566.84918281151</v>
      </c>
      <c r="E23" s="16">
        <v>330405.56448962016</v>
      </c>
      <c r="F23" s="16">
        <v>255303.25844101084</v>
      </c>
      <c r="G23" s="17">
        <f t="shared" si="0"/>
        <v>919275.67211344244</v>
      </c>
      <c r="H23" s="57"/>
    </row>
    <row r="24" spans="2:8" ht="14.5" customHeight="1" x14ac:dyDescent="0.35">
      <c r="B24" s="8"/>
      <c r="C24" s="9" t="s">
        <v>3</v>
      </c>
      <c r="D24" s="18">
        <v>316069.03282733809</v>
      </c>
      <c r="E24" s="19">
        <v>304631.8465790904</v>
      </c>
      <c r="F24" s="19">
        <v>243614.25690544103</v>
      </c>
      <c r="G24" s="20">
        <f t="shared" si="0"/>
        <v>864315.13631186949</v>
      </c>
      <c r="H24" s="57"/>
    </row>
    <row r="25" spans="2:8" ht="14.5" customHeight="1" x14ac:dyDescent="0.35">
      <c r="B25" s="8"/>
      <c r="C25" s="9" t="s">
        <v>4</v>
      </c>
      <c r="D25" s="18">
        <v>405512.36249849328</v>
      </c>
      <c r="E25" s="19">
        <v>389149.93631749821</v>
      </c>
      <c r="F25" s="19">
        <v>339316.81308575836</v>
      </c>
      <c r="G25" s="20">
        <f t="shared" si="0"/>
        <v>1133979.1119017499</v>
      </c>
      <c r="H25" s="57"/>
    </row>
    <row r="26" spans="2:8" ht="14.5" customHeight="1" x14ac:dyDescent="0.35">
      <c r="B26" s="8"/>
      <c r="C26" s="9" t="s">
        <v>5</v>
      </c>
      <c r="D26" s="18">
        <v>457734.47606039519</v>
      </c>
      <c r="E26" s="19">
        <v>405482.64892736007</v>
      </c>
      <c r="F26" s="19">
        <v>367755.86937530059</v>
      </c>
      <c r="G26" s="20">
        <f t="shared" si="0"/>
        <v>1230972.9943630558</v>
      </c>
      <c r="H26" s="57"/>
    </row>
    <row r="27" spans="2:8" ht="14.5" customHeight="1" x14ac:dyDescent="0.35">
      <c r="B27" s="8"/>
      <c r="C27" s="9" t="s">
        <v>6</v>
      </c>
      <c r="D27" s="18">
        <v>476634.65135651047</v>
      </c>
      <c r="E27" s="19">
        <v>416833.5714400296</v>
      </c>
      <c r="F27" s="19">
        <v>409290.68762756145</v>
      </c>
      <c r="G27" s="20">
        <f t="shared" si="0"/>
        <v>1302758.9104241014</v>
      </c>
      <c r="H27" s="57"/>
    </row>
    <row r="28" spans="2:8" ht="14.5" customHeight="1" x14ac:dyDescent="0.35">
      <c r="B28" s="8"/>
      <c r="C28" s="9" t="s">
        <v>7</v>
      </c>
      <c r="D28" s="18">
        <v>500731.41293331183</v>
      </c>
      <c r="E28" s="19">
        <v>430500.91357745999</v>
      </c>
      <c r="F28" s="19">
        <v>393714.21957170853</v>
      </c>
      <c r="G28" s="20">
        <f t="shared" si="0"/>
        <v>1324946.5460824803</v>
      </c>
      <c r="H28" s="57"/>
    </row>
    <row r="29" spans="2:8" ht="14.5" customHeight="1" x14ac:dyDescent="0.35">
      <c r="B29" s="8"/>
      <c r="C29" s="9" t="s">
        <v>8</v>
      </c>
      <c r="D29" s="18">
        <v>524165.1297722765</v>
      </c>
      <c r="E29" s="19">
        <v>448215.29841578961</v>
      </c>
      <c r="F29" s="19">
        <v>408146.75482901011</v>
      </c>
      <c r="G29" s="20">
        <f t="shared" si="0"/>
        <v>1380527.1830170762</v>
      </c>
      <c r="H29" s="57"/>
    </row>
    <row r="30" spans="2:8" ht="14.5" customHeight="1" x14ac:dyDescent="0.35">
      <c r="B30" s="8"/>
      <c r="C30" s="9" t="s">
        <v>9</v>
      </c>
      <c r="D30" s="18">
        <v>541405.80966128525</v>
      </c>
      <c r="E30" s="19">
        <v>470643.43414687016</v>
      </c>
      <c r="F30" s="19">
        <v>415390.12111808773</v>
      </c>
      <c r="G30" s="20">
        <f t="shared" si="0"/>
        <v>1427439.3649262432</v>
      </c>
      <c r="H30" s="57"/>
    </row>
    <row r="31" spans="2:8" ht="14.5" customHeight="1" x14ac:dyDescent="0.35">
      <c r="B31" s="8"/>
      <c r="C31" s="9" t="s">
        <v>10</v>
      </c>
      <c r="D31" s="18">
        <v>534785.56064888963</v>
      </c>
      <c r="E31" s="19">
        <v>431571.10783978744</v>
      </c>
      <c r="F31" s="19">
        <v>385369.04238789936</v>
      </c>
      <c r="G31" s="20">
        <f t="shared" si="0"/>
        <v>1351725.7108765766</v>
      </c>
      <c r="H31" s="57"/>
    </row>
    <row r="32" spans="2:8" ht="14.5" customHeight="1" x14ac:dyDescent="0.35">
      <c r="B32" s="8"/>
      <c r="C32" s="9" t="s">
        <v>11</v>
      </c>
      <c r="D32" s="18">
        <v>558880.13021001231</v>
      </c>
      <c r="E32" s="19">
        <v>436968.99283547804</v>
      </c>
      <c r="F32" s="19">
        <v>389956.90415649064</v>
      </c>
      <c r="G32" s="20">
        <f t="shared" si="0"/>
        <v>1385806.0272019811</v>
      </c>
      <c r="H32" s="57"/>
    </row>
    <row r="33" spans="2:8" ht="14.5" customHeight="1" x14ac:dyDescent="0.35">
      <c r="B33" s="8"/>
      <c r="C33" s="9" t="s">
        <v>12</v>
      </c>
      <c r="D33" s="18">
        <v>549786.03459515644</v>
      </c>
      <c r="E33" s="19">
        <v>402147.90303116036</v>
      </c>
      <c r="F33" s="19">
        <v>440474.19167017844</v>
      </c>
      <c r="G33" s="20">
        <f t="shared" si="0"/>
        <v>1392408.1292964951</v>
      </c>
      <c r="H33" s="57"/>
    </row>
    <row r="34" spans="2:8" ht="14.5" customHeight="1" thickBot="1" x14ac:dyDescent="0.4">
      <c r="B34" s="10"/>
      <c r="C34" s="11" t="s">
        <v>13</v>
      </c>
      <c r="D34" s="21">
        <v>582081.90597759897</v>
      </c>
      <c r="E34" s="22">
        <v>531739.25796910981</v>
      </c>
      <c r="F34" s="22">
        <v>364486.16437111952</v>
      </c>
      <c r="G34" s="23">
        <f t="shared" si="0"/>
        <v>1478307.3283178282</v>
      </c>
      <c r="H34" s="57"/>
    </row>
    <row r="35" spans="2:8" ht="14.5" customHeight="1" x14ac:dyDescent="0.35">
      <c r="B35" s="6">
        <v>2021</v>
      </c>
      <c r="C35" s="7" t="s">
        <v>2</v>
      </c>
      <c r="D35" s="15">
        <v>577064.95322412113</v>
      </c>
      <c r="E35" s="16">
        <v>537666.41186704079</v>
      </c>
      <c r="F35" s="16">
        <v>379180.74959643942</v>
      </c>
      <c r="G35" s="17">
        <f t="shared" si="0"/>
        <v>1493912.1146876011</v>
      </c>
      <c r="H35" s="57"/>
    </row>
    <row r="36" spans="2:8" ht="14.5" customHeight="1" x14ac:dyDescent="0.35">
      <c r="B36" s="8"/>
      <c r="C36" s="9" t="s">
        <v>3</v>
      </c>
      <c r="D36" s="18">
        <v>516290.91159765166</v>
      </c>
      <c r="E36" s="19">
        <v>474391.63167333096</v>
      </c>
      <c r="F36" s="19">
        <v>350794.80400738114</v>
      </c>
      <c r="G36" s="20">
        <f t="shared" si="0"/>
        <v>1341477.3472783638</v>
      </c>
      <c r="H36" s="57"/>
    </row>
    <row r="37" spans="2:8" ht="14.5" customHeight="1" x14ac:dyDescent="0.35">
      <c r="B37" s="8"/>
      <c r="C37" s="9" t="s">
        <v>4</v>
      </c>
      <c r="D37" s="18">
        <v>657063.85677242186</v>
      </c>
      <c r="E37" s="19">
        <v>574134.48014224798</v>
      </c>
      <c r="F37" s="19">
        <v>419573.98973628989</v>
      </c>
      <c r="G37" s="20">
        <f t="shared" si="0"/>
        <v>1650772.3266509597</v>
      </c>
      <c r="H37" s="57"/>
    </row>
    <row r="38" spans="2:8" ht="14.5" customHeight="1" x14ac:dyDescent="0.35">
      <c r="B38" s="8"/>
      <c r="C38" s="9" t="s">
        <v>5</v>
      </c>
      <c r="D38" s="18">
        <v>671824.48174427054</v>
      </c>
      <c r="E38" s="19">
        <v>607283.97633397172</v>
      </c>
      <c r="F38" s="19">
        <v>443756.35422494187</v>
      </c>
      <c r="G38" s="20">
        <f t="shared" si="0"/>
        <v>1722864.8123031843</v>
      </c>
      <c r="H38" s="57"/>
    </row>
    <row r="39" spans="2:8" ht="14.5" customHeight="1" x14ac:dyDescent="0.35">
      <c r="B39" s="8"/>
      <c r="C39" s="9" t="s">
        <v>6</v>
      </c>
      <c r="D39" s="18">
        <v>679759.76957078301</v>
      </c>
      <c r="E39" s="19">
        <v>631578.13441554271</v>
      </c>
      <c r="F39" s="19">
        <v>412689.73980526993</v>
      </c>
      <c r="G39" s="20">
        <f t="shared" si="0"/>
        <v>1724027.6437915957</v>
      </c>
      <c r="H39" s="57"/>
    </row>
    <row r="40" spans="2:8" ht="14.5" customHeight="1" x14ac:dyDescent="0.35">
      <c r="B40" s="8"/>
      <c r="C40" s="9" t="s">
        <v>7</v>
      </c>
      <c r="D40" s="18">
        <v>695560.40342064667</v>
      </c>
      <c r="E40" s="19">
        <v>608119.91514462337</v>
      </c>
      <c r="F40" s="19">
        <v>458276.89061185147</v>
      </c>
      <c r="G40" s="20">
        <f t="shared" si="0"/>
        <v>1761957.2091771215</v>
      </c>
      <c r="H40" s="57"/>
    </row>
    <row r="41" spans="2:8" ht="14.5" customHeight="1" x14ac:dyDescent="0.35">
      <c r="B41" s="8"/>
      <c r="C41" s="9" t="s">
        <v>8</v>
      </c>
      <c r="D41" s="18">
        <v>721152.71164285799</v>
      </c>
      <c r="E41" s="19">
        <v>616826.05938672123</v>
      </c>
      <c r="F41" s="19">
        <v>463084.26024059096</v>
      </c>
      <c r="G41" s="20">
        <f t="shared" si="0"/>
        <v>1801063.0312701701</v>
      </c>
      <c r="H41" s="57"/>
    </row>
    <row r="42" spans="2:8" ht="14.5" customHeight="1" x14ac:dyDescent="0.35">
      <c r="B42" s="8"/>
      <c r="C42" s="9" t="s">
        <v>9</v>
      </c>
      <c r="D42" s="18">
        <v>746120.12068061088</v>
      </c>
      <c r="E42" s="19">
        <v>603858.39253564982</v>
      </c>
      <c r="F42" s="19">
        <v>464913.20292092097</v>
      </c>
      <c r="G42" s="20">
        <f t="shared" si="0"/>
        <v>1814891.7161371817</v>
      </c>
      <c r="H42" s="57"/>
    </row>
    <row r="43" spans="2:8" ht="14.5" customHeight="1" x14ac:dyDescent="0.35">
      <c r="B43" s="8"/>
      <c r="C43" s="9" t="s">
        <v>10</v>
      </c>
      <c r="D43" s="18">
        <v>743354.21537855663</v>
      </c>
      <c r="E43" s="19">
        <v>568305.49678474071</v>
      </c>
      <c r="F43" s="19">
        <v>431357.3262682911</v>
      </c>
      <c r="G43" s="20">
        <f t="shared" si="0"/>
        <v>1743017.0384315886</v>
      </c>
      <c r="H43" s="57"/>
    </row>
    <row r="44" spans="2:8" ht="14.5" customHeight="1" x14ac:dyDescent="0.35">
      <c r="B44" s="8"/>
      <c r="C44" s="9" t="s">
        <v>11</v>
      </c>
      <c r="D44" s="18">
        <v>789092.43921889074</v>
      </c>
      <c r="E44" s="19">
        <v>615801.71093481989</v>
      </c>
      <c r="F44" s="19">
        <v>458549.45895901049</v>
      </c>
      <c r="G44" s="20">
        <f t="shared" si="0"/>
        <v>1863443.6091127209</v>
      </c>
      <c r="H44" s="57"/>
    </row>
    <row r="45" spans="2:8" ht="14.5" customHeight="1" x14ac:dyDescent="0.35">
      <c r="B45" s="8"/>
      <c r="C45" s="9" t="s">
        <v>12</v>
      </c>
      <c r="D45" s="18">
        <v>767842.5574997518</v>
      </c>
      <c r="E45" s="19">
        <v>589814.57525073725</v>
      </c>
      <c r="F45" s="19">
        <v>454237.88619393064</v>
      </c>
      <c r="G45" s="20">
        <f t="shared" si="0"/>
        <v>1811895.0189444197</v>
      </c>
      <c r="H45" s="57"/>
    </row>
    <row r="46" spans="2:8" ht="14.5" customHeight="1" thickBot="1" x14ac:dyDescent="0.4">
      <c r="B46" s="8"/>
      <c r="C46" s="9" t="s">
        <v>13</v>
      </c>
      <c r="D46" s="18">
        <v>786543.54545795813</v>
      </c>
      <c r="E46" s="19">
        <v>612038.05565542448</v>
      </c>
      <c r="F46" s="19">
        <v>490730.25381554058</v>
      </c>
      <c r="G46" s="20">
        <f t="shared" si="0"/>
        <v>1889311.8549289233</v>
      </c>
      <c r="H46" s="57"/>
    </row>
    <row r="47" spans="2:8" ht="14.5" customHeight="1" x14ac:dyDescent="0.35">
      <c r="B47" s="6">
        <v>2022</v>
      </c>
      <c r="C47" s="7" t="s">
        <v>2</v>
      </c>
      <c r="D47" s="15">
        <v>784953.39467011055</v>
      </c>
      <c r="E47" s="16">
        <v>623528.04389817012</v>
      </c>
      <c r="F47" s="16">
        <v>511351.93766888982</v>
      </c>
      <c r="G47" s="17">
        <f t="shared" si="0"/>
        <v>1919833.3762371703</v>
      </c>
      <c r="H47" s="57"/>
    </row>
    <row r="48" spans="2:8" ht="14.5" customHeight="1" x14ac:dyDescent="0.35">
      <c r="B48" s="8"/>
      <c r="C48" s="9" t="s">
        <v>3</v>
      </c>
      <c r="D48" s="18">
        <v>742298.99840804096</v>
      </c>
      <c r="E48" s="19">
        <v>539814.52256394003</v>
      </c>
      <c r="F48" s="19">
        <v>445615.08081012015</v>
      </c>
      <c r="G48" s="20">
        <f t="shared" si="0"/>
        <v>1727728.601782101</v>
      </c>
      <c r="H48" s="57"/>
    </row>
    <row r="49" spans="2:8" ht="14.5" customHeight="1" x14ac:dyDescent="0.35">
      <c r="B49" s="8"/>
      <c r="C49" s="9" t="s">
        <v>4</v>
      </c>
      <c r="D49" s="18">
        <v>817438.3637281399</v>
      </c>
      <c r="E49" s="19">
        <v>612263.98491960019</v>
      </c>
      <c r="F49" s="19">
        <v>510301.72927659977</v>
      </c>
      <c r="G49" s="20">
        <f t="shared" si="0"/>
        <v>1940004.07792434</v>
      </c>
      <c r="H49" s="57"/>
    </row>
    <row r="50" spans="2:8" ht="14.5" customHeight="1" x14ac:dyDescent="0.35">
      <c r="B50" s="8"/>
      <c r="C50" s="9" t="s">
        <v>5</v>
      </c>
      <c r="D50" s="18">
        <v>830875.26463178953</v>
      </c>
      <c r="E50" s="19">
        <v>589439.11862745951</v>
      </c>
      <c r="F50" s="19">
        <v>536104.85970515979</v>
      </c>
      <c r="G50" s="20">
        <f t="shared" si="0"/>
        <v>1956419.2429644088</v>
      </c>
      <c r="H50" s="57"/>
    </row>
    <row r="51" spans="2:8" ht="14.5" customHeight="1" x14ac:dyDescent="0.35">
      <c r="B51" s="8"/>
      <c r="C51" s="9" t="s">
        <v>6</v>
      </c>
      <c r="D51" s="18">
        <v>869403.57983465982</v>
      </c>
      <c r="E51" s="19">
        <v>620997.97235915042</v>
      </c>
      <c r="F51" s="19">
        <v>563439.26378138969</v>
      </c>
      <c r="G51" s="20">
        <f t="shared" si="0"/>
        <v>2053840.8159751999</v>
      </c>
      <c r="H51" s="57"/>
    </row>
    <row r="52" spans="2:8" ht="14.5" customHeight="1" x14ac:dyDescent="0.35">
      <c r="B52" s="8"/>
      <c r="C52" s="9" t="s">
        <v>7</v>
      </c>
      <c r="D52" s="18">
        <v>912345.55375671037</v>
      </c>
      <c r="E52" s="19">
        <v>647958.00088661979</v>
      </c>
      <c r="F52" s="19">
        <v>568356.1906260798</v>
      </c>
      <c r="G52" s="20">
        <f t="shared" si="0"/>
        <v>2128659.7452694098</v>
      </c>
      <c r="H52" s="57"/>
    </row>
    <row r="53" spans="2:8" ht="14.5" customHeight="1" x14ac:dyDescent="0.35">
      <c r="B53" s="8"/>
      <c r="C53" s="9" t="s">
        <v>8</v>
      </c>
      <c r="D53" s="18">
        <v>933029.25825338031</v>
      </c>
      <c r="E53" s="19">
        <v>689889.23216931091</v>
      </c>
      <c r="F53" s="19">
        <v>582483.2816401507</v>
      </c>
      <c r="G53" s="20">
        <f t="shared" si="0"/>
        <v>2205401.7720628418</v>
      </c>
      <c r="H53" s="57"/>
    </row>
    <row r="54" spans="2:8" ht="14.5" customHeight="1" x14ac:dyDescent="0.35">
      <c r="B54" s="8"/>
      <c r="C54" s="9" t="s">
        <v>9</v>
      </c>
      <c r="D54" s="18">
        <v>933760.87537032028</v>
      </c>
      <c r="E54" s="19">
        <v>662111.50927454012</v>
      </c>
      <c r="F54" s="19">
        <v>586368.98890184006</v>
      </c>
      <c r="G54" s="20">
        <f t="shared" si="0"/>
        <v>2182241.3735467005</v>
      </c>
      <c r="H54" s="57"/>
    </row>
    <row r="55" spans="2:8" ht="14.5" customHeight="1" x14ac:dyDescent="0.35">
      <c r="B55" s="8"/>
      <c r="C55" s="9" t="s">
        <v>10</v>
      </c>
      <c r="D55" s="18">
        <v>868646.61445335997</v>
      </c>
      <c r="E55" s="19">
        <v>573034.34867420048</v>
      </c>
      <c r="F55" s="19">
        <v>666918.96547221998</v>
      </c>
      <c r="G55" s="20">
        <f t="shared" si="0"/>
        <v>2108599.9285997804</v>
      </c>
      <c r="H55" s="57"/>
    </row>
    <row r="56" spans="2:8" ht="14.5" customHeight="1" x14ac:dyDescent="0.35">
      <c r="B56" s="8"/>
      <c r="C56" s="9" t="s">
        <v>11</v>
      </c>
      <c r="D56" s="18">
        <v>924391.24150976934</v>
      </c>
      <c r="E56" s="19">
        <v>607024.83326347021</v>
      </c>
      <c r="F56" s="19">
        <v>686781.23754738958</v>
      </c>
      <c r="G56" s="20">
        <f t="shared" si="0"/>
        <v>2218197.3123206291</v>
      </c>
      <c r="H56" s="57"/>
    </row>
    <row r="57" spans="2:8" ht="14.5" customHeight="1" x14ac:dyDescent="0.35">
      <c r="B57" s="8"/>
      <c r="C57" s="9" t="s">
        <v>12</v>
      </c>
      <c r="D57" s="18">
        <v>946249.97857311007</v>
      </c>
      <c r="E57" s="19">
        <v>606160.60150818969</v>
      </c>
      <c r="F57" s="19">
        <v>679895.52894998027</v>
      </c>
      <c r="G57" s="20">
        <f t="shared" si="0"/>
        <v>2232306.10903128</v>
      </c>
      <c r="H57" s="57"/>
    </row>
    <row r="58" spans="2:8" ht="14.5" customHeight="1" thickBot="1" x14ac:dyDescent="0.4">
      <c r="B58" s="10"/>
      <c r="C58" s="11" t="s">
        <v>13</v>
      </c>
      <c r="D58" s="21">
        <v>969072.29960737983</v>
      </c>
      <c r="E58" s="22">
        <v>640753.54543383059</v>
      </c>
      <c r="F58" s="22">
        <v>685917.08277719002</v>
      </c>
      <c r="G58" s="23">
        <f t="shared" si="0"/>
        <v>2295742.9278184003</v>
      </c>
      <c r="H58" s="57"/>
    </row>
    <row r="59" spans="2:8" ht="14.5" customHeight="1" x14ac:dyDescent="0.35">
      <c r="B59" s="6">
        <v>2023</v>
      </c>
      <c r="C59" s="7" t="s">
        <v>2</v>
      </c>
      <c r="D59" s="15">
        <v>983866.00518424821</v>
      </c>
      <c r="E59" s="16">
        <v>748931.35535144852</v>
      </c>
      <c r="F59" s="16">
        <v>698289.58827028936</v>
      </c>
      <c r="G59" s="17">
        <f t="shared" si="0"/>
        <v>2431086.948805986</v>
      </c>
      <c r="H59" s="57"/>
    </row>
    <row r="60" spans="2:8" ht="14.5" customHeight="1" x14ac:dyDescent="0.35">
      <c r="B60" s="8"/>
      <c r="C60" s="9" t="s">
        <v>3</v>
      </c>
      <c r="D60" s="18">
        <v>920648.09066736873</v>
      </c>
      <c r="E60" s="19">
        <v>612614.34842820594</v>
      </c>
      <c r="F60" s="19">
        <v>628179.92242518184</v>
      </c>
      <c r="G60" s="20">
        <f t="shared" si="0"/>
        <v>2161442.3615207565</v>
      </c>
      <c r="H60" s="57"/>
    </row>
    <row r="61" spans="2:8" ht="14.5" customHeight="1" x14ac:dyDescent="0.35">
      <c r="B61" s="8"/>
      <c r="C61" s="9" t="s">
        <v>4</v>
      </c>
      <c r="D61" s="18">
        <v>1058548.0818307358</v>
      </c>
      <c r="E61" s="19">
        <v>656886.28841708903</v>
      </c>
      <c r="F61" s="19">
        <v>695148.57341334969</v>
      </c>
      <c r="G61" s="20">
        <f t="shared" si="0"/>
        <v>2410582.9436611747</v>
      </c>
      <c r="H61" s="57"/>
    </row>
    <row r="62" spans="2:8" ht="14.5" customHeight="1" x14ac:dyDescent="0.35">
      <c r="B62" s="8"/>
      <c r="C62" s="9" t="s">
        <v>5</v>
      </c>
      <c r="D62" s="18">
        <v>1004837.9523123424</v>
      </c>
      <c r="E62" s="19">
        <v>708067.93370676634</v>
      </c>
      <c r="F62" s="19">
        <v>647035.38823090564</v>
      </c>
      <c r="G62" s="20">
        <f t="shared" si="0"/>
        <v>2359941.2742500147</v>
      </c>
      <c r="H62" s="57"/>
    </row>
    <row r="63" spans="2:8" ht="14.5" customHeight="1" x14ac:dyDescent="0.35">
      <c r="B63" s="8"/>
      <c r="C63" s="9" t="s">
        <v>6</v>
      </c>
      <c r="D63" s="18">
        <v>1057642.7805176133</v>
      </c>
      <c r="E63" s="19">
        <v>741555.2250954567</v>
      </c>
      <c r="F63" s="19">
        <v>696554.79429768503</v>
      </c>
      <c r="G63" s="20">
        <f t="shared" si="0"/>
        <v>2495752.7999107549</v>
      </c>
      <c r="H63" s="57"/>
    </row>
    <row r="64" spans="2:8" ht="14.5" customHeight="1" x14ac:dyDescent="0.35">
      <c r="B64" s="8"/>
      <c r="C64" s="9" t="s">
        <v>7</v>
      </c>
      <c r="D64" s="18">
        <v>1074482.1946275269</v>
      </c>
      <c r="E64" s="19">
        <v>739716.81842618098</v>
      </c>
      <c r="F64" s="19">
        <v>738973.55228554027</v>
      </c>
      <c r="G64" s="20">
        <f t="shared" si="0"/>
        <v>2553172.5653392482</v>
      </c>
      <c r="H64" s="57"/>
    </row>
    <row r="65" spans="2:8" ht="14.5" customHeight="1" x14ac:dyDescent="0.35">
      <c r="B65" s="8"/>
      <c r="C65" s="9" t="s">
        <v>8</v>
      </c>
      <c r="D65" s="18">
        <v>1099761.922747365</v>
      </c>
      <c r="E65" s="19">
        <v>758458.16925210156</v>
      </c>
      <c r="F65" s="19">
        <v>777137.64392143302</v>
      </c>
      <c r="G65" s="20">
        <f t="shared" si="0"/>
        <v>2635357.7359208995</v>
      </c>
      <c r="H65" s="57"/>
    </row>
    <row r="66" spans="2:8" ht="14.5" customHeight="1" x14ac:dyDescent="0.35">
      <c r="B66" s="8"/>
      <c r="C66" s="9" t="s">
        <v>9</v>
      </c>
      <c r="D66" s="18">
        <v>1113354.0329259806</v>
      </c>
      <c r="E66" s="19">
        <v>735909.04106814007</v>
      </c>
      <c r="F66" s="19">
        <v>768923.48015757883</v>
      </c>
      <c r="G66" s="20">
        <f t="shared" si="0"/>
        <v>2618186.5541516994</v>
      </c>
      <c r="H66" s="57"/>
    </row>
    <row r="67" spans="2:8" ht="14.5" customHeight="1" x14ac:dyDescent="0.35">
      <c r="B67" s="8"/>
      <c r="C67" s="9" t="s">
        <v>10</v>
      </c>
      <c r="D67" s="18">
        <v>1067919.9634717274</v>
      </c>
      <c r="E67" s="19">
        <v>731920.54595607624</v>
      </c>
      <c r="F67" s="19">
        <v>773433.7790245458</v>
      </c>
      <c r="G67" s="20">
        <f t="shared" si="0"/>
        <v>2573274.2884523496</v>
      </c>
      <c r="H67" s="57"/>
    </row>
    <row r="68" spans="2:8" ht="14.5" customHeight="1" x14ac:dyDescent="0.35">
      <c r="B68" s="8"/>
      <c r="C68" s="9" t="s">
        <v>11</v>
      </c>
      <c r="D68" s="18">
        <v>1081204.0749103017</v>
      </c>
      <c r="E68" s="19">
        <v>738295.69448827114</v>
      </c>
      <c r="F68" s="19">
        <v>772119.79639191111</v>
      </c>
      <c r="G68" s="20">
        <f t="shared" si="0"/>
        <v>2591619.5657904837</v>
      </c>
      <c r="H68" s="57"/>
    </row>
    <row r="69" spans="2:8" ht="14.5" customHeight="1" x14ac:dyDescent="0.35">
      <c r="B69" s="8"/>
      <c r="C69" s="9" t="s">
        <v>12</v>
      </c>
      <c r="D69" s="18">
        <v>1052861.846857979</v>
      </c>
      <c r="E69" s="19">
        <v>723964.64438919222</v>
      </c>
      <c r="F69" s="19">
        <v>757369.99825696682</v>
      </c>
      <c r="G69" s="20">
        <f t="shared" si="0"/>
        <v>2534196.489504138</v>
      </c>
      <c r="H69" s="57"/>
    </row>
    <row r="70" spans="2:8" ht="14.5" customHeight="1" thickBot="1" x14ac:dyDescent="0.4">
      <c r="B70" s="10"/>
      <c r="C70" s="11" t="s">
        <v>13</v>
      </c>
      <c r="D70" s="21">
        <v>1082998.029595122</v>
      </c>
      <c r="E70" s="22">
        <v>743102.96126767609</v>
      </c>
      <c r="F70" s="22">
        <v>822484.17350518366</v>
      </c>
      <c r="G70" s="23">
        <f t="shared" si="0"/>
        <v>2648585.1643679817</v>
      </c>
      <c r="H70" s="57"/>
    </row>
    <row r="71" spans="2:8" ht="14.5" customHeight="1" x14ac:dyDescent="0.35">
      <c r="B71" s="6">
        <v>2024</v>
      </c>
      <c r="C71" s="7" t="s">
        <v>2</v>
      </c>
      <c r="D71" s="15">
        <v>1019278.6646126228</v>
      </c>
      <c r="E71" s="16">
        <v>694597.72092583007</v>
      </c>
      <c r="F71" s="16">
        <v>936030.98857814574</v>
      </c>
      <c r="G71" s="17">
        <f t="shared" si="0"/>
        <v>2649907.3741165986</v>
      </c>
      <c r="H71" s="57"/>
    </row>
    <row r="72" spans="2:8" ht="14.5" customHeight="1" x14ac:dyDescent="0.35">
      <c r="B72" s="8"/>
      <c r="C72" s="9" t="s">
        <v>3</v>
      </c>
      <c r="D72" s="18">
        <v>949917.04447494028</v>
      </c>
      <c r="E72" s="19">
        <v>686292.21266203839</v>
      </c>
      <c r="F72" s="19">
        <v>907493.72796268482</v>
      </c>
      <c r="G72" s="20">
        <f t="shared" si="0"/>
        <v>2543702.9850996635</v>
      </c>
      <c r="H72" s="57"/>
    </row>
    <row r="73" spans="2:8" ht="14.5" customHeight="1" x14ac:dyDescent="0.35">
      <c r="B73" s="8"/>
      <c r="C73" s="9" t="s">
        <v>4</v>
      </c>
      <c r="D73" s="18">
        <v>1033014.1116870161</v>
      </c>
      <c r="E73" s="19">
        <v>698945.3553003812</v>
      </c>
      <c r="F73" s="19">
        <v>933288.13197674195</v>
      </c>
      <c r="G73" s="20">
        <f t="shared" si="0"/>
        <v>2665247.5989641394</v>
      </c>
      <c r="H73" s="57"/>
    </row>
    <row r="74" spans="2:8" ht="14.5" customHeight="1" x14ac:dyDescent="0.35">
      <c r="B74" s="8"/>
      <c r="C74" s="9" t="s">
        <v>5</v>
      </c>
      <c r="D74" s="18">
        <v>1020584.8418038555</v>
      </c>
      <c r="E74" s="19">
        <v>715683.32409511984</v>
      </c>
      <c r="F74" s="19">
        <v>912324.9380699126</v>
      </c>
      <c r="G74" s="20">
        <f t="shared" si="0"/>
        <v>2648593.1039688881</v>
      </c>
      <c r="H74" s="57"/>
    </row>
    <row r="75" spans="2:8" ht="14.5" customHeight="1" x14ac:dyDescent="0.35">
      <c r="B75" s="8"/>
      <c r="C75" s="9" t="s">
        <v>6</v>
      </c>
      <c r="D75" s="18">
        <v>1090499.3055634601</v>
      </c>
      <c r="E75" s="19">
        <v>768793.70776150853</v>
      </c>
      <c r="F75" s="19">
        <v>995122.0865316909</v>
      </c>
      <c r="G75" s="20">
        <f t="shared" si="0"/>
        <v>2854415.0998566593</v>
      </c>
      <c r="H75" s="57"/>
    </row>
    <row r="76" spans="2:8" ht="14.5" customHeight="1" x14ac:dyDescent="0.35">
      <c r="B76" s="8"/>
      <c r="C76" s="9" t="s">
        <v>7</v>
      </c>
      <c r="D76" s="18">
        <v>1091340.5107491051</v>
      </c>
      <c r="E76" s="19">
        <v>767703.47280621866</v>
      </c>
      <c r="F76" s="19">
        <v>1045375.9358328008</v>
      </c>
      <c r="G76" s="20">
        <f t="shared" ref="G76:G99" si="1">SUM(D76:F76)</f>
        <v>2904419.9193881247</v>
      </c>
      <c r="H76" s="57"/>
    </row>
    <row r="77" spans="2:8" ht="14.5" customHeight="1" x14ac:dyDescent="0.35">
      <c r="B77" s="8"/>
      <c r="C77" s="9" t="s">
        <v>8</v>
      </c>
      <c r="D77" s="18">
        <v>1063091.8802826407</v>
      </c>
      <c r="E77" s="19">
        <v>753583.31940602348</v>
      </c>
      <c r="F77" s="19">
        <v>1063187.1911860709</v>
      </c>
      <c r="G77" s="20">
        <f t="shared" si="1"/>
        <v>2879862.3908747351</v>
      </c>
      <c r="H77" s="57"/>
    </row>
    <row r="78" spans="2:8" ht="14.5" customHeight="1" x14ac:dyDescent="0.35">
      <c r="B78" s="8"/>
      <c r="C78" s="9" t="s">
        <v>9</v>
      </c>
      <c r="D78" s="18">
        <v>1049376.9878406925</v>
      </c>
      <c r="E78" s="19">
        <v>717429.939555994</v>
      </c>
      <c r="F78" s="19">
        <v>1033150.4285050501</v>
      </c>
      <c r="G78" s="20">
        <f t="shared" si="1"/>
        <v>2799957.3559017368</v>
      </c>
      <c r="H78" s="57"/>
    </row>
    <row r="79" spans="2:8" ht="14.5" customHeight="1" x14ac:dyDescent="0.35">
      <c r="B79" s="8"/>
      <c r="C79" s="9" t="s">
        <v>10</v>
      </c>
      <c r="D79" s="18">
        <v>1024685.9925647537</v>
      </c>
      <c r="E79" s="19">
        <v>718709.67430817045</v>
      </c>
      <c r="F79" s="19">
        <v>1000417.2257269779</v>
      </c>
      <c r="G79" s="20">
        <f t="shared" si="1"/>
        <v>2743812.8925999021</v>
      </c>
      <c r="H79" s="57"/>
    </row>
    <row r="80" spans="2:8" ht="14.5" customHeight="1" x14ac:dyDescent="0.35">
      <c r="B80" s="8"/>
      <c r="C80" s="9" t="s">
        <v>11</v>
      </c>
      <c r="D80" s="18">
        <v>1050183.4194253434</v>
      </c>
      <c r="E80" s="19">
        <v>746531.58560684242</v>
      </c>
      <c r="F80" s="19">
        <v>1032186.994255026</v>
      </c>
      <c r="G80" s="20">
        <f t="shared" si="1"/>
        <v>2828901.9992872118</v>
      </c>
      <c r="H80" s="57"/>
    </row>
    <row r="81" spans="2:8" ht="14.5" customHeight="1" x14ac:dyDescent="0.35">
      <c r="B81" s="8"/>
      <c r="C81" s="9" t="s">
        <v>12</v>
      </c>
      <c r="D81" s="18">
        <v>1039532.7074734153</v>
      </c>
      <c r="E81" s="19">
        <v>747593.1991149619</v>
      </c>
      <c r="F81" s="19">
        <v>1012727.1261664126</v>
      </c>
      <c r="G81" s="20">
        <f t="shared" si="1"/>
        <v>2799853.03275479</v>
      </c>
      <c r="H81" s="57"/>
    </row>
    <row r="82" spans="2:8" ht="14.5" customHeight="1" thickBot="1" x14ac:dyDescent="0.4">
      <c r="B82" s="10"/>
      <c r="C82" s="11" t="s">
        <v>13</v>
      </c>
      <c r="D82" s="21">
        <v>1084220.2328726335</v>
      </c>
      <c r="E82" s="22">
        <v>745214.78414720227</v>
      </c>
      <c r="F82" s="22">
        <v>1048278.5867810821</v>
      </c>
      <c r="G82" s="23">
        <f t="shared" si="1"/>
        <v>2877713.603800918</v>
      </c>
      <c r="H82" s="57"/>
    </row>
    <row r="83" spans="2:8" ht="14.5" customHeight="1" x14ac:dyDescent="0.35">
      <c r="B83" s="6">
        <v>2025</v>
      </c>
      <c r="C83" s="7" t="s">
        <v>2</v>
      </c>
      <c r="D83" s="15">
        <v>1197442.3057792294</v>
      </c>
      <c r="E83" s="16">
        <v>701604.87478360813</v>
      </c>
      <c r="F83" s="16">
        <v>1003261.5185313406</v>
      </c>
      <c r="G83" s="17">
        <f t="shared" si="1"/>
        <v>2902308.6990941782</v>
      </c>
      <c r="H83" s="57"/>
    </row>
    <row r="84" spans="2:8" ht="14.5" customHeight="1" x14ac:dyDescent="0.35">
      <c r="B84" s="8"/>
      <c r="C84" s="9" t="s">
        <v>3</v>
      </c>
      <c r="D84" s="18">
        <v>1123743.826039169</v>
      </c>
      <c r="E84" s="19">
        <v>688542.96862641035</v>
      </c>
      <c r="F84" s="19">
        <v>983228.77722162986</v>
      </c>
      <c r="G84" s="20">
        <f t="shared" si="1"/>
        <v>2795515.5718872091</v>
      </c>
      <c r="H84" s="57"/>
    </row>
    <row r="85" spans="2:8" ht="14.5" customHeight="1" x14ac:dyDescent="0.35">
      <c r="B85" s="8"/>
      <c r="C85" s="9" t="s">
        <v>4</v>
      </c>
      <c r="D85" s="18">
        <v>1273555.268191535</v>
      </c>
      <c r="E85" s="19">
        <v>736822.87754727411</v>
      </c>
      <c r="F85" s="19">
        <v>1024123.9889229167</v>
      </c>
      <c r="G85" s="20">
        <f t="shared" si="1"/>
        <v>3034502.1346617257</v>
      </c>
      <c r="H85" s="57"/>
    </row>
    <row r="86" spans="2:8" ht="14.5" customHeight="1" x14ac:dyDescent="0.35">
      <c r="B86" s="8"/>
      <c r="C86" s="9" t="s">
        <v>5</v>
      </c>
      <c r="D86" s="18">
        <v>1254054.5053578701</v>
      </c>
      <c r="E86" s="19">
        <v>766343.69273950404</v>
      </c>
      <c r="F86" s="19">
        <v>1029783.2900799942</v>
      </c>
      <c r="G86" s="20">
        <f t="shared" si="1"/>
        <v>3050181.4881773684</v>
      </c>
      <c r="H86" s="57"/>
    </row>
    <row r="87" spans="2:8" ht="14.5" customHeight="1" x14ac:dyDescent="0.35">
      <c r="B87" s="8"/>
      <c r="C87" s="9" t="s">
        <v>6</v>
      </c>
      <c r="D87" s="18">
        <v>1282942.2312771548</v>
      </c>
      <c r="E87" s="19">
        <v>772658.56234855414</v>
      </c>
      <c r="F87" s="19">
        <v>1124289.5484531857</v>
      </c>
      <c r="G87" s="20">
        <f t="shared" si="1"/>
        <v>3179890.3420788944</v>
      </c>
      <c r="H87" s="57"/>
    </row>
    <row r="88" spans="2:8" ht="14.5" customHeight="1" x14ac:dyDescent="0.35">
      <c r="B88" s="8"/>
      <c r="C88" s="9" t="s">
        <v>7</v>
      </c>
      <c r="D88" s="18">
        <v>1100359.6159819891</v>
      </c>
      <c r="E88" s="19">
        <v>706618.09823846142</v>
      </c>
      <c r="F88" s="19">
        <v>1108720.6847237286</v>
      </c>
      <c r="G88" s="20">
        <f t="shared" si="1"/>
        <v>2915698.3989441791</v>
      </c>
      <c r="H88" s="57"/>
    </row>
    <row r="89" spans="2:8" ht="14.5" customHeight="1" x14ac:dyDescent="0.35">
      <c r="B89" s="8"/>
      <c r="C89" s="9" t="s">
        <v>8</v>
      </c>
      <c r="D89" s="18">
        <v>1269456.2437713272</v>
      </c>
      <c r="E89" s="19">
        <v>692731.87658806844</v>
      </c>
      <c r="F89" s="19">
        <v>1111617.1578678528</v>
      </c>
      <c r="G89" s="20">
        <f t="shared" si="1"/>
        <v>3073805.2782272482</v>
      </c>
      <c r="H89" s="57"/>
    </row>
    <row r="90" spans="2:8" ht="14.5" customHeight="1" x14ac:dyDescent="0.35">
      <c r="B90" s="8"/>
      <c r="C90" s="9" t="s">
        <v>9</v>
      </c>
      <c r="D90" s="18">
        <v>1288458.2256077181</v>
      </c>
      <c r="E90" s="19">
        <v>688962.71715030516</v>
      </c>
      <c r="F90" s="19">
        <v>1136026.6405433882</v>
      </c>
      <c r="G90" s="20">
        <f t="shared" si="1"/>
        <v>3113447.5833014115</v>
      </c>
      <c r="H90" s="57"/>
    </row>
    <row r="91" spans="2:8" ht="14.5" customHeight="1" x14ac:dyDescent="0.35">
      <c r="B91" s="8"/>
      <c r="C91" s="9" t="s">
        <v>10</v>
      </c>
      <c r="D91" s="18">
        <v>1237006.9574168131</v>
      </c>
      <c r="E91" s="19">
        <v>649549.08693122503</v>
      </c>
      <c r="F91" s="19">
        <v>1095089.245251361</v>
      </c>
      <c r="G91" s="20">
        <f t="shared" si="1"/>
        <v>2981645.2895993991</v>
      </c>
      <c r="H91" s="57"/>
    </row>
    <row r="92" spans="2:8" ht="14.5" customHeight="1" x14ac:dyDescent="0.35">
      <c r="B92" s="8"/>
      <c r="C92" s="9" t="s">
        <v>11</v>
      </c>
      <c r="D92" s="18">
        <v>1258957.3091092876</v>
      </c>
      <c r="E92" s="19">
        <v>661407.84132966236</v>
      </c>
      <c r="F92" s="19">
        <v>1103730.9284424372</v>
      </c>
      <c r="G92" s="20">
        <f t="shared" si="1"/>
        <v>3024096.0788813871</v>
      </c>
      <c r="H92" s="57"/>
    </row>
    <row r="93" spans="2:8" ht="14.5" customHeight="1" x14ac:dyDescent="0.35">
      <c r="B93" s="8"/>
      <c r="C93" s="9" t="s">
        <v>12</v>
      </c>
      <c r="D93" s="18">
        <v>1251198.8421309325</v>
      </c>
      <c r="E93" s="19">
        <v>645082.76085298345</v>
      </c>
      <c r="F93" s="19">
        <v>1148465.8348775532</v>
      </c>
      <c r="G93" s="20">
        <f t="shared" si="1"/>
        <v>3044747.4378614691</v>
      </c>
      <c r="H93" s="57"/>
    </row>
    <row r="94" spans="2:8" ht="14.5" customHeight="1" thickBot="1" x14ac:dyDescent="0.4">
      <c r="B94" s="10"/>
      <c r="C94" s="11" t="s">
        <v>13</v>
      </c>
      <c r="D94" s="21">
        <v>1351340.8321139703</v>
      </c>
      <c r="E94" s="22">
        <v>679850.97708891321</v>
      </c>
      <c r="F94" s="22">
        <v>1209417.8349177008</v>
      </c>
      <c r="G94" s="23">
        <f t="shared" si="1"/>
        <v>3240609.6441205842</v>
      </c>
      <c r="H94" s="57"/>
    </row>
    <row r="95" spans="2:8" ht="14.5" customHeight="1" x14ac:dyDescent="0.35">
      <c r="B95" s="6">
        <v>2026</v>
      </c>
      <c r="C95" s="7" t="s">
        <v>2</v>
      </c>
      <c r="D95" s="15">
        <v>1331920.4669475805</v>
      </c>
      <c r="E95" s="16">
        <v>662257.36839903146</v>
      </c>
      <c r="F95" s="16">
        <v>1169459.297093051</v>
      </c>
      <c r="G95" s="17">
        <f t="shared" si="1"/>
        <v>3163637.1324396627</v>
      </c>
      <c r="H95" s="57"/>
    </row>
    <row r="96" spans="2:8" ht="14.5" customHeight="1" x14ac:dyDescent="0.35">
      <c r="B96" s="8"/>
      <c r="C96" s="9" t="s">
        <v>3</v>
      </c>
      <c r="D96" s="18">
        <v>1184102.3904831107</v>
      </c>
      <c r="E96" s="19">
        <v>596018.22666739614</v>
      </c>
      <c r="F96" s="19">
        <v>1088583.0864112328</v>
      </c>
      <c r="G96" s="20">
        <f t="shared" si="1"/>
        <v>2868703.70356174</v>
      </c>
      <c r="H96" s="57"/>
    </row>
    <row r="97" spans="2:8" ht="14.5" customHeight="1" x14ac:dyDescent="0.35">
      <c r="B97" s="8"/>
      <c r="C97" s="9" t="s">
        <v>4</v>
      </c>
      <c r="D97" s="18">
        <v>1306384.7415361053</v>
      </c>
      <c r="E97" s="19">
        <v>574320.39756980643</v>
      </c>
      <c r="F97" s="19">
        <v>1136916.1812689968</v>
      </c>
      <c r="G97" s="20">
        <f t="shared" si="1"/>
        <v>3017621.3203749089</v>
      </c>
      <c r="H97" s="57"/>
    </row>
    <row r="98" spans="2:8" ht="14.5" customHeight="1" x14ac:dyDescent="0.35">
      <c r="B98" s="8"/>
      <c r="C98" s="9" t="s">
        <v>5</v>
      </c>
      <c r="D98" s="18">
        <v>1277207.6159141911</v>
      </c>
      <c r="E98" s="19">
        <v>550459.12458548916</v>
      </c>
      <c r="F98" s="19">
        <v>1084090.0002209006</v>
      </c>
      <c r="G98" s="20">
        <f t="shared" si="1"/>
        <v>2911756.7407205813</v>
      </c>
      <c r="H98" s="57"/>
    </row>
    <row r="99" spans="2:8" ht="14.5" customHeight="1" x14ac:dyDescent="0.35">
      <c r="B99" s="8"/>
      <c r="C99" s="9" t="s">
        <v>6</v>
      </c>
      <c r="D99" s="18">
        <v>1382631.4726071872</v>
      </c>
      <c r="E99" s="19">
        <v>677718.5381515777</v>
      </c>
      <c r="F99" s="19">
        <v>1193361.9381561412</v>
      </c>
      <c r="G99" s="20">
        <f t="shared" si="1"/>
        <v>3253711.948914906</v>
      </c>
      <c r="H99" s="57"/>
    </row>
    <row r="100" spans="2:8" ht="14.5" customHeight="1" thickBot="1" x14ac:dyDescent="0.4">
      <c r="B100" s="10"/>
      <c r="C100" s="11" t="s">
        <v>7</v>
      </c>
      <c r="D100" s="21">
        <v>1444563.4672277484</v>
      </c>
      <c r="E100" s="22">
        <v>772628.34173932788</v>
      </c>
      <c r="F100" s="22">
        <v>1210098.639313759</v>
      </c>
      <c r="G100" s="23">
        <f t="shared" ref="G100" si="2">SUM(D100:F100)</f>
        <v>3427290.4482808355</v>
      </c>
      <c r="H100" s="57"/>
    </row>
    <row r="101" spans="2:8" ht="15" customHeight="1" thickBot="1" x14ac:dyDescent="0.4">
      <c r="B101" s="53" t="str">
        <f>VAR</f>
        <v>ACUM. JUL25-JUN26</v>
      </c>
      <c r="C101" s="54"/>
      <c r="D101" s="69">
        <f>SUM(D89:D100)</f>
        <v>15583228.564865971</v>
      </c>
      <c r="E101" s="70">
        <f t="shared" ref="E101:G101" si="3">SUM(E89:E100)</f>
        <v>7850987.257053786</v>
      </c>
      <c r="F101" s="70">
        <f t="shared" si="3"/>
        <v>13686856.784364374</v>
      </c>
      <c r="G101" s="71">
        <f t="shared" si="3"/>
        <v>37121072.606284134</v>
      </c>
      <c r="H101" s="57"/>
    </row>
    <row r="102" spans="2:8" ht="15" thickBot="1" x14ac:dyDescent="0.4">
      <c r="B102" s="27" t="str">
        <f>VAR_1</f>
        <v>VAR. ACUM. JUL-JUN (2025/2026)</v>
      </c>
      <c r="C102" s="28"/>
      <c r="D102" s="44">
        <f>SUM(D89:D100)/SUM(D77:D88)-1</f>
        <v>0.15063214401228509</v>
      </c>
      <c r="E102" s="45">
        <f t="shared" ref="E102:G102" si="4">SUM(E89:E100)/SUM(E77:E88)-1</f>
        <v>-0.1080099677992068</v>
      </c>
      <c r="F102" s="45">
        <f t="shared" si="4"/>
        <v>9.8167900089196625E-2</v>
      </c>
      <c r="G102" s="43">
        <f t="shared" si="4"/>
        <v>6.6446263670336236E-2</v>
      </c>
      <c r="H102" s="57"/>
    </row>
    <row r="103" spans="2:8" ht="15" thickBot="1" x14ac:dyDescent="0.4">
      <c r="B103" s="27" t="str">
        <f>VAR_2</f>
        <v>PART. ACUM. JUL25-JUN26</v>
      </c>
      <c r="C103" s="28"/>
      <c r="D103" s="44">
        <f>SUM(D89:D100)/SUM($G$89:$G$100)</f>
        <v>0.41979467377319063</v>
      </c>
      <c r="E103" s="45">
        <f t="shared" ref="E103:G103" si="5">SUM(E89:E100)/SUM($G$89:$G$100)</f>
        <v>0.21149677813255621</v>
      </c>
      <c r="F103" s="45">
        <f t="shared" si="5"/>
        <v>0.36870854809425307</v>
      </c>
      <c r="G103" s="43">
        <f t="shared" si="5"/>
        <v>1</v>
      </c>
    </row>
    <row r="104" spans="2:8" x14ac:dyDescent="0.35">
      <c r="D104" s="48"/>
      <c r="E104" s="48"/>
    </row>
    <row r="105" spans="2:8" x14ac:dyDescent="0.35"/>
    <row r="106" spans="2:8" x14ac:dyDescent="0.35"/>
    <row r="107" spans="2:8" x14ac:dyDescent="0.35"/>
    <row r="108" spans="2:8" x14ac:dyDescent="0.35"/>
    <row r="109" spans="2:8" x14ac:dyDescent="0.35"/>
    <row r="110" spans="2:8" x14ac:dyDescent="0.35"/>
    <row r="111" spans="2:8" x14ac:dyDescent="0.35"/>
    <row r="112" spans="2:8" x14ac:dyDescent="0.35"/>
    <row r="113" x14ac:dyDescent="0.35"/>
    <row r="114" x14ac:dyDescent="0.35"/>
    <row r="115" x14ac:dyDescent="0.35"/>
    <row r="116" x14ac:dyDescent="0.35"/>
    <row r="117" x14ac:dyDescent="0.35"/>
    <row r="118" x14ac:dyDescent="0.35"/>
    <row r="119" x14ac:dyDescent="0.35"/>
    <row r="120" x14ac:dyDescent="0.35"/>
    <row r="121" x14ac:dyDescent="0.35"/>
    <row r="122" x14ac:dyDescent="0.35"/>
    <row r="123" x14ac:dyDescent="0.35"/>
    <row r="124" x14ac:dyDescent="0.35"/>
  </sheetData>
  <mergeCells count="3">
    <mergeCell ref="B9:B10"/>
    <mergeCell ref="C9:C10"/>
    <mergeCell ref="D9:G9"/>
  </mergeCells>
  <phoneticPr fontId="24" type="noConversion"/>
  <pageMargins left="0.7" right="0.7" top="0.75" bottom="0.75" header="0.3" footer="0.3"/>
  <ignoredErrors>
    <ignoredError sqref="E101:G103 D101:D103" formulaRange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4"/>
  <sheetViews>
    <sheetView showGridLines="0" topLeftCell="A93" zoomScale="110" zoomScaleNormal="110" workbookViewId="0">
      <selection activeCell="H99" sqref="H99"/>
    </sheetView>
  </sheetViews>
  <sheetFormatPr baseColWidth="10" defaultColWidth="0" defaultRowHeight="14.5" zeroHeight="1" x14ac:dyDescent="0.35"/>
  <cols>
    <col min="1" max="1" width="15.54296875" customWidth="1"/>
    <col min="2" max="3" width="14.54296875" customWidth="1"/>
    <col min="4" max="6" width="13" customWidth="1"/>
    <col min="7" max="9" width="11.54296875" customWidth="1"/>
    <col min="10" max="16384" width="11.54296875" hidden="1"/>
  </cols>
  <sheetData>
    <row r="1" spans="2:7" x14ac:dyDescent="0.35"/>
    <row r="2" spans="2:7" x14ac:dyDescent="0.35">
      <c r="B2" s="26" t="s">
        <v>30</v>
      </c>
    </row>
    <row r="3" spans="2:7" x14ac:dyDescent="0.35">
      <c r="B3" s="26" t="s">
        <v>31</v>
      </c>
    </row>
    <row r="4" spans="2:7" x14ac:dyDescent="0.35"/>
    <row r="5" spans="2:7" x14ac:dyDescent="0.35"/>
    <row r="6" spans="2:7" x14ac:dyDescent="0.35"/>
    <row r="7" spans="2:7" x14ac:dyDescent="0.35"/>
    <row r="8" spans="2:7" ht="15" thickBot="1" x14ac:dyDescent="0.4"/>
    <row r="9" spans="2:7" ht="15" thickBot="1" x14ac:dyDescent="0.4">
      <c r="B9" s="88" t="s">
        <v>0</v>
      </c>
      <c r="C9" s="90" t="s">
        <v>1</v>
      </c>
      <c r="D9" s="94" t="s">
        <v>14</v>
      </c>
      <c r="E9" s="95"/>
      <c r="F9" s="96"/>
    </row>
    <row r="10" spans="2:7" ht="29.5" thickBot="1" x14ac:dyDescent="0.4">
      <c r="B10" s="89"/>
      <c r="C10" s="91"/>
      <c r="D10" s="13" t="s">
        <v>16</v>
      </c>
      <c r="E10" s="24" t="s">
        <v>17</v>
      </c>
      <c r="F10" s="14" t="s">
        <v>15</v>
      </c>
    </row>
    <row r="11" spans="2:7" ht="14.5" customHeight="1" x14ac:dyDescent="0.35">
      <c r="B11" s="6">
        <v>2019</v>
      </c>
      <c r="C11" s="7" t="s">
        <v>2</v>
      </c>
      <c r="D11" s="15">
        <v>280254.28088962473</v>
      </c>
      <c r="E11" s="16">
        <v>444340.3084488858</v>
      </c>
      <c r="F11" s="17">
        <f>+D11+E11</f>
        <v>724594.58933851053</v>
      </c>
      <c r="G11" s="57"/>
    </row>
    <row r="12" spans="2:7" ht="14.5" customHeight="1" x14ac:dyDescent="0.35">
      <c r="B12" s="8"/>
      <c r="C12" s="9" t="s">
        <v>3</v>
      </c>
      <c r="D12" s="18">
        <v>271272.16884679021</v>
      </c>
      <c r="E12" s="19">
        <v>396522.68461358297</v>
      </c>
      <c r="F12" s="20">
        <f>+D12+E12</f>
        <v>667794.85346037312</v>
      </c>
      <c r="G12" s="57"/>
    </row>
    <row r="13" spans="2:7" ht="14.5" customHeight="1" x14ac:dyDescent="0.35">
      <c r="B13" s="8"/>
      <c r="C13" s="9" t="s">
        <v>4</v>
      </c>
      <c r="D13" s="18">
        <v>267319.79472398979</v>
      </c>
      <c r="E13" s="19">
        <v>396696.7930325144</v>
      </c>
      <c r="F13" s="20">
        <f>+D13+E13</f>
        <v>664016.58775650419</v>
      </c>
      <c r="G13" s="57"/>
    </row>
    <row r="14" spans="2:7" ht="14.5" customHeight="1" x14ac:dyDescent="0.35">
      <c r="B14" s="8"/>
      <c r="C14" s="9" t="s">
        <v>5</v>
      </c>
      <c r="D14" s="18">
        <v>292305.66483346286</v>
      </c>
      <c r="E14" s="19">
        <v>415506.37876528926</v>
      </c>
      <c r="F14" s="20">
        <f t="shared" ref="F14:F25" si="0">+D14+E14</f>
        <v>707812.04359875212</v>
      </c>
      <c r="G14" s="57"/>
    </row>
    <row r="15" spans="2:7" ht="14.5" customHeight="1" x14ac:dyDescent="0.35">
      <c r="B15" s="8"/>
      <c r="C15" s="9" t="s">
        <v>6</v>
      </c>
      <c r="D15" s="18">
        <v>309356.78487078601</v>
      </c>
      <c r="E15" s="19">
        <v>445897.20545511064</v>
      </c>
      <c r="F15" s="20">
        <f t="shared" si="0"/>
        <v>755253.99032589665</v>
      </c>
      <c r="G15" s="57"/>
    </row>
    <row r="16" spans="2:7" ht="14.5" customHeight="1" x14ac:dyDescent="0.35">
      <c r="B16" s="8"/>
      <c r="C16" s="9" t="s">
        <v>7</v>
      </c>
      <c r="D16" s="18">
        <v>305343.87673786504</v>
      </c>
      <c r="E16" s="19">
        <v>478219.18310183956</v>
      </c>
      <c r="F16" s="20">
        <f t="shared" si="0"/>
        <v>783563.05983970454</v>
      </c>
      <c r="G16" s="57"/>
    </row>
    <row r="17" spans="2:7" ht="14.5" customHeight="1" x14ac:dyDescent="0.35">
      <c r="B17" s="8"/>
      <c r="C17" s="9" t="s">
        <v>8</v>
      </c>
      <c r="D17" s="18">
        <v>317348.88825203147</v>
      </c>
      <c r="E17" s="19">
        <v>560895.64976763865</v>
      </c>
      <c r="F17" s="20">
        <f t="shared" si="0"/>
        <v>878244.53801967017</v>
      </c>
      <c r="G17" s="57"/>
    </row>
    <row r="18" spans="2:7" ht="14.5" customHeight="1" x14ac:dyDescent="0.35">
      <c r="B18" s="8"/>
      <c r="C18" s="9" t="s">
        <v>9</v>
      </c>
      <c r="D18" s="18">
        <v>313309.70471400791</v>
      </c>
      <c r="E18" s="19">
        <v>527875.54466825863</v>
      </c>
      <c r="F18" s="20">
        <f t="shared" si="0"/>
        <v>841185.24938226654</v>
      </c>
      <c r="G18" s="57"/>
    </row>
    <row r="19" spans="2:7" ht="14.5" customHeight="1" x14ac:dyDescent="0.35">
      <c r="B19" s="8"/>
      <c r="C19" s="9" t="s">
        <v>10</v>
      </c>
      <c r="D19" s="18">
        <v>307790.63234395959</v>
      </c>
      <c r="E19" s="19">
        <v>529315.04370397842</v>
      </c>
      <c r="F19" s="20">
        <f t="shared" si="0"/>
        <v>837105.67604793794</v>
      </c>
      <c r="G19" s="57"/>
    </row>
    <row r="20" spans="2:7" ht="14.5" customHeight="1" x14ac:dyDescent="0.35">
      <c r="B20" s="8"/>
      <c r="C20" s="9" t="s">
        <v>11</v>
      </c>
      <c r="D20" s="18">
        <v>332561.96888420021</v>
      </c>
      <c r="E20" s="19">
        <v>593346.82588216465</v>
      </c>
      <c r="F20" s="20">
        <f t="shared" si="0"/>
        <v>925908.79476636485</v>
      </c>
      <c r="G20" s="57"/>
    </row>
    <row r="21" spans="2:7" ht="14.5" customHeight="1" x14ac:dyDescent="0.35">
      <c r="B21" s="8"/>
      <c r="C21" s="9" t="s">
        <v>12</v>
      </c>
      <c r="D21" s="18">
        <v>312673.80181393045</v>
      </c>
      <c r="E21" s="19">
        <v>564876.6506346009</v>
      </c>
      <c r="F21" s="20">
        <f t="shared" si="0"/>
        <v>877550.45244853129</v>
      </c>
      <c r="G21" s="57"/>
    </row>
    <row r="22" spans="2:7" ht="14.5" customHeight="1" thickBot="1" x14ac:dyDescent="0.4">
      <c r="B22" s="10"/>
      <c r="C22" s="11" t="s">
        <v>13</v>
      </c>
      <c r="D22" s="21">
        <v>342687.29399412323</v>
      </c>
      <c r="E22" s="22">
        <v>573970.66347091575</v>
      </c>
      <c r="F22" s="23">
        <f t="shared" si="0"/>
        <v>916657.95746503898</v>
      </c>
      <c r="G22" s="57"/>
    </row>
    <row r="23" spans="2:7" ht="14.5" customHeight="1" x14ac:dyDescent="0.35">
      <c r="B23" s="6">
        <v>2020</v>
      </c>
      <c r="C23" s="7" t="s">
        <v>2</v>
      </c>
      <c r="D23" s="15">
        <v>349497.90559846524</v>
      </c>
      <c r="E23" s="16">
        <v>569777.76651498163</v>
      </c>
      <c r="F23" s="17">
        <f t="shared" si="0"/>
        <v>919275.67211344687</v>
      </c>
      <c r="G23" s="57"/>
    </row>
    <row r="24" spans="2:7" ht="14.5" customHeight="1" x14ac:dyDescent="0.35">
      <c r="B24" s="8"/>
      <c r="C24" s="9" t="s">
        <v>3</v>
      </c>
      <c r="D24" s="18">
        <v>335299.32354435587</v>
      </c>
      <c r="E24" s="19">
        <v>529015.81276751182</v>
      </c>
      <c r="F24" s="20">
        <f t="shared" si="0"/>
        <v>864315.13631186774</v>
      </c>
      <c r="G24" s="57"/>
    </row>
    <row r="25" spans="2:7" ht="14.5" customHeight="1" x14ac:dyDescent="0.35">
      <c r="B25" s="8"/>
      <c r="C25" s="9" t="s">
        <v>4</v>
      </c>
      <c r="D25" s="18">
        <v>446224.88948498981</v>
      </c>
      <c r="E25" s="19">
        <v>687754.2224167661</v>
      </c>
      <c r="F25" s="20">
        <f t="shared" si="0"/>
        <v>1133979.1119017559</v>
      </c>
      <c r="G25" s="57"/>
    </row>
    <row r="26" spans="2:7" ht="14.5" customHeight="1" x14ac:dyDescent="0.35">
      <c r="B26" s="8"/>
      <c r="C26" s="9" t="s">
        <v>5</v>
      </c>
      <c r="D26" s="18">
        <v>489146.42235461355</v>
      </c>
      <c r="E26" s="19">
        <v>741826.57200846309</v>
      </c>
      <c r="F26" s="20">
        <f t="shared" ref="F26:F37" si="1">+D26+E26</f>
        <v>1230972.9943630765</v>
      </c>
      <c r="G26" s="57"/>
    </row>
    <row r="27" spans="2:7" ht="14.5" customHeight="1" x14ac:dyDescent="0.35">
      <c r="B27" s="8"/>
      <c r="C27" s="9" t="s">
        <v>6</v>
      </c>
      <c r="D27" s="18">
        <v>539498.96802497213</v>
      </c>
      <c r="E27" s="19">
        <v>763259.94239912042</v>
      </c>
      <c r="F27" s="20">
        <f t="shared" si="1"/>
        <v>1302758.9104240926</v>
      </c>
      <c r="G27" s="57"/>
    </row>
    <row r="28" spans="2:7" ht="14.5" customHeight="1" x14ac:dyDescent="0.35">
      <c r="B28" s="8"/>
      <c r="C28" s="9" t="s">
        <v>7</v>
      </c>
      <c r="D28" s="18">
        <v>557591.1795284556</v>
      </c>
      <c r="E28" s="19">
        <v>767355.36655402032</v>
      </c>
      <c r="F28" s="20">
        <f t="shared" si="1"/>
        <v>1324946.5460824759</v>
      </c>
      <c r="G28" s="57"/>
    </row>
    <row r="29" spans="2:7" ht="14.5" customHeight="1" x14ac:dyDescent="0.35">
      <c r="B29" s="8"/>
      <c r="C29" s="9" t="s">
        <v>8</v>
      </c>
      <c r="D29" s="18">
        <v>579480.55664885393</v>
      </c>
      <c r="E29" s="19">
        <v>801046.62636823615</v>
      </c>
      <c r="F29" s="20">
        <f t="shared" si="1"/>
        <v>1380527.18301709</v>
      </c>
      <c r="G29" s="57"/>
    </row>
    <row r="30" spans="2:7" ht="14.5" customHeight="1" x14ac:dyDescent="0.35">
      <c r="B30" s="8"/>
      <c r="C30" s="9" t="s">
        <v>9</v>
      </c>
      <c r="D30" s="18">
        <v>603100.15739662107</v>
      </c>
      <c r="E30" s="19">
        <v>824339.20752961608</v>
      </c>
      <c r="F30" s="20">
        <f t="shared" si="1"/>
        <v>1427439.3649262371</v>
      </c>
      <c r="G30" s="57"/>
    </row>
    <row r="31" spans="2:7" ht="14.5" customHeight="1" x14ac:dyDescent="0.35">
      <c r="B31" s="8"/>
      <c r="C31" s="9" t="s">
        <v>10</v>
      </c>
      <c r="D31" s="18">
        <v>568689.58924814127</v>
      </c>
      <c r="E31" s="19">
        <v>783036.12162843905</v>
      </c>
      <c r="F31" s="20">
        <f t="shared" si="1"/>
        <v>1351725.7108765803</v>
      </c>
      <c r="G31" s="57"/>
    </row>
    <row r="32" spans="2:7" ht="14.5" customHeight="1" x14ac:dyDescent="0.35">
      <c r="B32" s="8"/>
      <c r="C32" s="9" t="s">
        <v>11</v>
      </c>
      <c r="D32" s="18">
        <v>584362.72370742448</v>
      </c>
      <c r="E32" s="19">
        <v>801443.30349455925</v>
      </c>
      <c r="F32" s="20">
        <f t="shared" si="1"/>
        <v>1385806.0272019836</v>
      </c>
      <c r="G32" s="57"/>
    </row>
    <row r="33" spans="2:7" ht="14.5" customHeight="1" x14ac:dyDescent="0.35">
      <c r="B33" s="8"/>
      <c r="C33" s="9" t="s">
        <v>12</v>
      </c>
      <c r="D33" s="18">
        <v>502544.6307980282</v>
      </c>
      <c r="E33" s="19">
        <v>889863.49849846924</v>
      </c>
      <c r="F33" s="20">
        <f t="shared" si="1"/>
        <v>1392408.1292964974</v>
      </c>
      <c r="G33" s="57"/>
    </row>
    <row r="34" spans="2:7" ht="14.5" customHeight="1" thickBot="1" x14ac:dyDescent="0.4">
      <c r="B34" s="10"/>
      <c r="C34" s="11" t="s">
        <v>13</v>
      </c>
      <c r="D34" s="21">
        <v>525377.79117871006</v>
      </c>
      <c r="E34" s="22">
        <v>952929.53713911492</v>
      </c>
      <c r="F34" s="23">
        <f t="shared" si="1"/>
        <v>1478307.328317825</v>
      </c>
      <c r="G34" s="57"/>
    </row>
    <row r="35" spans="2:7" ht="14.5" customHeight="1" x14ac:dyDescent="0.35">
      <c r="B35" s="6">
        <v>2021</v>
      </c>
      <c r="C35" s="7" t="s">
        <v>2</v>
      </c>
      <c r="D35" s="15">
        <v>572217.594553406</v>
      </c>
      <c r="E35" s="16">
        <v>921694.52013419603</v>
      </c>
      <c r="F35" s="17">
        <f t="shared" si="1"/>
        <v>1493912.114687602</v>
      </c>
      <c r="G35" s="57"/>
    </row>
    <row r="36" spans="2:7" ht="14.5" customHeight="1" x14ac:dyDescent="0.35">
      <c r="B36" s="8"/>
      <c r="C36" s="9" t="s">
        <v>3</v>
      </c>
      <c r="D36" s="18">
        <v>521598.02168660937</v>
      </c>
      <c r="E36" s="19">
        <v>819879.32559175172</v>
      </c>
      <c r="F36" s="20">
        <f t="shared" si="1"/>
        <v>1341477.3472783612</v>
      </c>
      <c r="G36" s="57"/>
    </row>
    <row r="37" spans="2:7" ht="14.5" customHeight="1" x14ac:dyDescent="0.35">
      <c r="B37" s="8"/>
      <c r="C37" s="9" t="s">
        <v>4</v>
      </c>
      <c r="D37" s="18">
        <v>629567.53944704717</v>
      </c>
      <c r="E37" s="19">
        <v>1021204.7872039059</v>
      </c>
      <c r="F37" s="20">
        <f t="shared" si="1"/>
        <v>1650772.3266509529</v>
      </c>
      <c r="G37" s="57"/>
    </row>
    <row r="38" spans="2:7" ht="14.5" customHeight="1" x14ac:dyDescent="0.35">
      <c r="B38" s="8"/>
      <c r="C38" s="9" t="s">
        <v>5</v>
      </c>
      <c r="D38" s="18">
        <v>667637.8150280054</v>
      </c>
      <c r="E38" s="19">
        <v>1055226.997275179</v>
      </c>
      <c r="F38" s="20">
        <f t="shared" ref="F38:F49" si="2">+D38+E38</f>
        <v>1722864.8123031845</v>
      </c>
      <c r="G38" s="57"/>
    </row>
    <row r="39" spans="2:7" ht="14.5" customHeight="1" x14ac:dyDescent="0.35">
      <c r="B39" s="8"/>
      <c r="C39" s="9" t="s">
        <v>6</v>
      </c>
      <c r="D39" s="18">
        <v>670715.32446303975</v>
      </c>
      <c r="E39" s="19">
        <v>1053312.3193285549</v>
      </c>
      <c r="F39" s="20">
        <f t="shared" si="2"/>
        <v>1724027.6437915945</v>
      </c>
      <c r="G39" s="57"/>
    </row>
    <row r="40" spans="2:7" ht="14.5" customHeight="1" x14ac:dyDescent="0.35">
      <c r="B40" s="8"/>
      <c r="C40" s="9" t="s">
        <v>7</v>
      </c>
      <c r="D40" s="18">
        <v>693635.98430775397</v>
      </c>
      <c r="E40" s="19">
        <v>1068321.2248693667</v>
      </c>
      <c r="F40" s="20">
        <f t="shared" si="2"/>
        <v>1761957.2091771206</v>
      </c>
      <c r="G40" s="57"/>
    </row>
    <row r="41" spans="2:7" ht="14.5" customHeight="1" x14ac:dyDescent="0.35">
      <c r="B41" s="8"/>
      <c r="C41" s="9" t="s">
        <v>8</v>
      </c>
      <c r="D41" s="18">
        <v>709365.05171199923</v>
      </c>
      <c r="E41" s="19">
        <v>1091697.9795581675</v>
      </c>
      <c r="F41" s="20">
        <f t="shared" si="2"/>
        <v>1801063.0312701669</v>
      </c>
      <c r="G41" s="57"/>
    </row>
    <row r="42" spans="2:7" ht="14.5" customHeight="1" x14ac:dyDescent="0.35">
      <c r="B42" s="8"/>
      <c r="C42" s="9" t="s">
        <v>9</v>
      </c>
      <c r="D42" s="18">
        <v>718631.06751221896</v>
      </c>
      <c r="E42" s="19">
        <v>1096260.6486249613</v>
      </c>
      <c r="F42" s="20">
        <f t="shared" si="2"/>
        <v>1814891.7161371801</v>
      </c>
      <c r="G42" s="57"/>
    </row>
    <row r="43" spans="2:7" ht="14.5" customHeight="1" x14ac:dyDescent="0.35">
      <c r="B43" s="8"/>
      <c r="C43" s="9" t="s">
        <v>10</v>
      </c>
      <c r="D43" s="18">
        <v>679244.78790409223</v>
      </c>
      <c r="E43" s="19">
        <v>1063772.2505274899</v>
      </c>
      <c r="F43" s="20">
        <f t="shared" si="2"/>
        <v>1743017.038431582</v>
      </c>
      <c r="G43" s="57"/>
    </row>
    <row r="44" spans="2:7" ht="14.5" customHeight="1" x14ac:dyDescent="0.35">
      <c r="B44" s="8"/>
      <c r="C44" s="9" t="s">
        <v>11</v>
      </c>
      <c r="D44" s="18">
        <v>722153.43286570138</v>
      </c>
      <c r="E44" s="19">
        <v>1141290.1762470196</v>
      </c>
      <c r="F44" s="20">
        <f t="shared" si="2"/>
        <v>1863443.6091127209</v>
      </c>
      <c r="G44" s="57"/>
    </row>
    <row r="45" spans="2:7" ht="14.5" customHeight="1" x14ac:dyDescent="0.35">
      <c r="B45" s="8"/>
      <c r="C45" s="9" t="s">
        <v>12</v>
      </c>
      <c r="D45" s="18">
        <v>708831.54513200966</v>
      </c>
      <c r="E45" s="19">
        <v>1103063.473812406</v>
      </c>
      <c r="F45" s="20">
        <f t="shared" si="2"/>
        <v>1811895.0189444157</v>
      </c>
      <c r="G45" s="57"/>
    </row>
    <row r="46" spans="2:7" ht="14.5" customHeight="1" thickBot="1" x14ac:dyDescent="0.4">
      <c r="B46" s="8"/>
      <c r="C46" s="9" t="s">
        <v>13</v>
      </c>
      <c r="D46" s="18">
        <v>754386.48356536205</v>
      </c>
      <c r="E46" s="19">
        <v>1134925.3713635579</v>
      </c>
      <c r="F46" s="20">
        <f t="shared" si="2"/>
        <v>1889311.85492892</v>
      </c>
      <c r="G46" s="57"/>
    </row>
    <row r="47" spans="2:7" ht="14.5" customHeight="1" x14ac:dyDescent="0.35">
      <c r="B47" s="6">
        <v>2022</v>
      </c>
      <c r="C47" s="7" t="s">
        <v>2</v>
      </c>
      <c r="D47" s="15">
        <v>779104.05826438998</v>
      </c>
      <c r="E47" s="16">
        <v>1140729.3179727788</v>
      </c>
      <c r="F47" s="17">
        <f t="shared" si="2"/>
        <v>1919833.3762371689</v>
      </c>
      <c r="G47" s="57"/>
    </row>
    <row r="48" spans="2:7" ht="14.5" customHeight="1" x14ac:dyDescent="0.35">
      <c r="B48" s="8"/>
      <c r="C48" s="9" t="s">
        <v>3</v>
      </c>
      <c r="D48" s="18">
        <v>701566.27298060991</v>
      </c>
      <c r="E48" s="19">
        <v>1026162.3288014907</v>
      </c>
      <c r="F48" s="20">
        <f t="shared" si="2"/>
        <v>1727728.6017821007</v>
      </c>
      <c r="G48" s="57"/>
    </row>
    <row r="49" spans="2:7" ht="14.5" customHeight="1" x14ac:dyDescent="0.35">
      <c r="B49" s="8"/>
      <c r="C49" s="9" t="s">
        <v>4</v>
      </c>
      <c r="D49" s="18">
        <v>816544.81212950975</v>
      </c>
      <c r="E49" s="19">
        <v>1123459.2657948316</v>
      </c>
      <c r="F49" s="20">
        <f t="shared" si="2"/>
        <v>1940004.0779243414</v>
      </c>
      <c r="G49" s="57"/>
    </row>
    <row r="50" spans="2:7" ht="14.5" customHeight="1" x14ac:dyDescent="0.35">
      <c r="B50" s="8"/>
      <c r="C50" s="9" t="s">
        <v>5</v>
      </c>
      <c r="D50" s="18">
        <v>826530.0905469798</v>
      </c>
      <c r="E50" s="19">
        <v>1129889.1524174314</v>
      </c>
      <c r="F50" s="20">
        <f t="shared" ref="F50:F61" si="3">+D50+E50</f>
        <v>1956419.2429644112</v>
      </c>
      <c r="G50" s="57"/>
    </row>
    <row r="51" spans="2:7" ht="14.5" customHeight="1" x14ac:dyDescent="0.35">
      <c r="B51" s="8"/>
      <c r="C51" s="9" t="s">
        <v>6</v>
      </c>
      <c r="D51" s="18">
        <v>868836.26867616014</v>
      </c>
      <c r="E51" s="19">
        <v>1185004.5472990393</v>
      </c>
      <c r="F51" s="20">
        <f t="shared" si="3"/>
        <v>2053840.8159751995</v>
      </c>
      <c r="G51" s="57"/>
    </row>
    <row r="52" spans="2:7" ht="14.5" customHeight="1" x14ac:dyDescent="0.35">
      <c r="B52" s="8"/>
      <c r="C52" s="9" t="s">
        <v>7</v>
      </c>
      <c r="D52" s="18">
        <v>875907.61687139969</v>
      </c>
      <c r="E52" s="19">
        <v>1252752.128398011</v>
      </c>
      <c r="F52" s="20">
        <f t="shared" si="3"/>
        <v>2128659.7452694108</v>
      </c>
      <c r="G52" s="57"/>
    </row>
    <row r="53" spans="2:7" ht="14.5" customHeight="1" x14ac:dyDescent="0.35">
      <c r="B53" s="8"/>
      <c r="C53" s="9" t="s">
        <v>8</v>
      </c>
      <c r="D53" s="18">
        <v>910425.50579135655</v>
      </c>
      <c r="E53" s="19">
        <v>1294976.2662714734</v>
      </c>
      <c r="F53" s="20">
        <f t="shared" si="3"/>
        <v>2205401.7720628297</v>
      </c>
      <c r="G53" s="57"/>
    </row>
    <row r="54" spans="2:7" ht="14.5" customHeight="1" x14ac:dyDescent="0.35">
      <c r="B54" s="8"/>
      <c r="C54" s="9" t="s">
        <v>9</v>
      </c>
      <c r="D54" s="18">
        <v>910104.62756907253</v>
      </c>
      <c r="E54" s="19">
        <v>1272136.7459776411</v>
      </c>
      <c r="F54" s="20">
        <f t="shared" si="3"/>
        <v>2182241.3735467135</v>
      </c>
      <c r="G54" s="57"/>
    </row>
    <row r="55" spans="2:7" ht="14.5" customHeight="1" x14ac:dyDescent="0.35">
      <c r="B55" s="8"/>
      <c r="C55" s="9" t="s">
        <v>10</v>
      </c>
      <c r="D55" s="18">
        <v>987867.27980901697</v>
      </c>
      <c r="E55" s="19">
        <v>1120732.6487907644</v>
      </c>
      <c r="F55" s="20">
        <f t="shared" si="3"/>
        <v>2108599.9285997814</v>
      </c>
      <c r="G55" s="57"/>
    </row>
    <row r="56" spans="2:7" ht="14.5" customHeight="1" x14ac:dyDescent="0.35">
      <c r="B56" s="8"/>
      <c r="C56" s="9" t="s">
        <v>11</v>
      </c>
      <c r="D56" s="18">
        <v>1034320.6553778786</v>
      </c>
      <c r="E56" s="19">
        <v>1183876.6569427403</v>
      </c>
      <c r="F56" s="20">
        <f t="shared" si="3"/>
        <v>2218197.3123206189</v>
      </c>
      <c r="G56" s="57"/>
    </row>
    <row r="57" spans="2:7" ht="14.5" customHeight="1" x14ac:dyDescent="0.35">
      <c r="B57" s="8"/>
      <c r="C57" s="9" t="s">
        <v>12</v>
      </c>
      <c r="D57" s="18">
        <v>1029573.6666692107</v>
      </c>
      <c r="E57" s="19">
        <v>1202732.4423620701</v>
      </c>
      <c r="F57" s="20">
        <f t="shared" si="3"/>
        <v>2232306.1090312805</v>
      </c>
      <c r="G57" s="57"/>
    </row>
    <row r="58" spans="2:7" ht="14.5" customHeight="1" thickBot="1" x14ac:dyDescent="0.4">
      <c r="B58" s="10"/>
      <c r="C58" s="11" t="s">
        <v>13</v>
      </c>
      <c r="D58" s="21">
        <v>1060717.3869440313</v>
      </c>
      <c r="E58" s="22">
        <v>1235025.5408743622</v>
      </c>
      <c r="F58" s="23">
        <f t="shared" si="3"/>
        <v>2295742.9278183933</v>
      </c>
      <c r="G58" s="57"/>
    </row>
    <row r="59" spans="2:7" ht="14.5" customHeight="1" x14ac:dyDescent="0.35">
      <c r="B59" s="6">
        <v>2023</v>
      </c>
      <c r="C59" s="7" t="s">
        <v>2</v>
      </c>
      <c r="D59" s="15">
        <v>1098033.9228960441</v>
      </c>
      <c r="E59" s="16">
        <v>1333053.0259099316</v>
      </c>
      <c r="F59" s="17">
        <f t="shared" si="3"/>
        <v>2431086.9488059757</v>
      </c>
      <c r="G59" s="74"/>
    </row>
    <row r="60" spans="2:7" ht="14.5" customHeight="1" x14ac:dyDescent="0.35">
      <c r="B60" s="8"/>
      <c r="C60" s="9" t="s">
        <v>3</v>
      </c>
      <c r="D60" s="18">
        <v>974551.85326669924</v>
      </c>
      <c r="E60" s="19">
        <v>1186890.5082540349</v>
      </c>
      <c r="F60" s="20">
        <f t="shared" si="3"/>
        <v>2161442.3615207341</v>
      </c>
      <c r="G60" s="74"/>
    </row>
    <row r="61" spans="2:7" ht="14.5" customHeight="1" x14ac:dyDescent="0.35">
      <c r="B61" s="8"/>
      <c r="C61" s="9" t="s">
        <v>4</v>
      </c>
      <c r="D61" s="18">
        <v>1076568.1012182953</v>
      </c>
      <c r="E61" s="19">
        <v>1334014.8424428834</v>
      </c>
      <c r="F61" s="20">
        <f t="shared" si="3"/>
        <v>2410582.9436611785</v>
      </c>
      <c r="G61" s="74"/>
    </row>
    <row r="62" spans="2:7" ht="14.5" customHeight="1" x14ac:dyDescent="0.35">
      <c r="B62" s="8"/>
      <c r="C62" s="9" t="s">
        <v>5</v>
      </c>
      <c r="D62" s="18">
        <v>1028365.8036945459</v>
      </c>
      <c r="E62" s="19">
        <v>1331575.4705554654</v>
      </c>
      <c r="F62" s="20">
        <f t="shared" ref="F62:F73" si="4">+D62+E62</f>
        <v>2359941.2742500114</v>
      </c>
      <c r="G62" s="74"/>
    </row>
    <row r="63" spans="2:7" ht="14.5" customHeight="1" x14ac:dyDescent="0.35">
      <c r="B63" s="8"/>
      <c r="C63" s="9" t="s">
        <v>6</v>
      </c>
      <c r="D63" s="18">
        <v>1102238.4714621382</v>
      </c>
      <c r="E63" s="19">
        <v>1393514.3284486011</v>
      </c>
      <c r="F63" s="20">
        <f t="shared" si="4"/>
        <v>2495752.7999107391</v>
      </c>
      <c r="G63" s="74"/>
    </row>
    <row r="64" spans="2:7" ht="14.5" customHeight="1" x14ac:dyDescent="0.35">
      <c r="B64" s="8"/>
      <c r="C64" s="9" t="s">
        <v>7</v>
      </c>
      <c r="D64" s="18">
        <v>1128524.7518013236</v>
      </c>
      <c r="E64" s="19">
        <v>1424647.8135379085</v>
      </c>
      <c r="F64" s="20">
        <f t="shared" si="4"/>
        <v>2553172.5653392319</v>
      </c>
      <c r="G64" s="74"/>
    </row>
    <row r="65" spans="2:7" ht="14.5" customHeight="1" x14ac:dyDescent="0.35">
      <c r="B65" s="8"/>
      <c r="C65" s="9" t="s">
        <v>8</v>
      </c>
      <c r="D65" s="18">
        <v>1173499.993637488</v>
      </c>
      <c r="E65" s="19">
        <v>1461857.7422834376</v>
      </c>
      <c r="F65" s="20">
        <f t="shared" si="4"/>
        <v>2635357.7359209256</v>
      </c>
      <c r="G65" s="74"/>
    </row>
    <row r="66" spans="2:7" ht="14.5" customHeight="1" x14ac:dyDescent="0.35">
      <c r="B66" s="8"/>
      <c r="C66" s="9" t="s">
        <v>9</v>
      </c>
      <c r="D66" s="18">
        <v>1154892.775425985</v>
      </c>
      <c r="E66" s="19">
        <v>1463293.7787257128</v>
      </c>
      <c r="F66" s="20">
        <f t="shared" si="4"/>
        <v>2618186.554151698</v>
      </c>
      <c r="G66" s="74"/>
    </row>
    <row r="67" spans="2:7" ht="14.5" customHeight="1" x14ac:dyDescent="0.35">
      <c r="B67" s="8"/>
      <c r="C67" s="9" t="s">
        <v>10</v>
      </c>
      <c r="D67" s="18">
        <v>1171037.7572705543</v>
      </c>
      <c r="E67" s="19">
        <v>1402236.5311817871</v>
      </c>
      <c r="F67" s="20">
        <f t="shared" si="4"/>
        <v>2573274.2884523412</v>
      </c>
      <c r="G67" s="74"/>
    </row>
    <row r="68" spans="2:7" ht="14.5" customHeight="1" x14ac:dyDescent="0.35">
      <c r="B68" s="8"/>
      <c r="C68" s="9" t="s">
        <v>11</v>
      </c>
      <c r="D68" s="18">
        <v>1173546.8799541018</v>
      </c>
      <c r="E68" s="19">
        <v>1418072.6858363855</v>
      </c>
      <c r="F68" s="20">
        <f t="shared" si="4"/>
        <v>2591619.5657904875</v>
      </c>
      <c r="G68" s="74"/>
    </row>
    <row r="69" spans="2:7" ht="14.5" customHeight="1" x14ac:dyDescent="0.35">
      <c r="B69" s="8"/>
      <c r="C69" s="9" t="s">
        <v>12</v>
      </c>
      <c r="D69" s="18">
        <v>1150609.9814616742</v>
      </c>
      <c r="E69" s="19">
        <v>1383586.5080424494</v>
      </c>
      <c r="F69" s="20">
        <f t="shared" si="4"/>
        <v>2534196.4895041236</v>
      </c>
      <c r="G69" s="74"/>
    </row>
    <row r="70" spans="2:7" ht="14.5" customHeight="1" thickBot="1" x14ac:dyDescent="0.4">
      <c r="B70" s="10"/>
      <c r="C70" s="11" t="s">
        <v>13</v>
      </c>
      <c r="D70" s="21">
        <v>1229828.1759878572</v>
      </c>
      <c r="E70" s="22">
        <v>1418756.9883801267</v>
      </c>
      <c r="F70" s="23">
        <f t="shared" si="4"/>
        <v>2648585.164367984</v>
      </c>
      <c r="G70" s="74"/>
    </row>
    <row r="71" spans="2:7" ht="14.5" customHeight="1" x14ac:dyDescent="0.35">
      <c r="B71" s="6">
        <v>2024</v>
      </c>
      <c r="C71" s="7" t="s">
        <v>2</v>
      </c>
      <c r="D71" s="15">
        <v>1346842.472746999</v>
      </c>
      <c r="E71" s="16">
        <v>1303064.9013695901</v>
      </c>
      <c r="F71" s="17">
        <f t="shared" si="4"/>
        <v>2649907.3741165893</v>
      </c>
      <c r="G71" s="74"/>
    </row>
    <row r="72" spans="2:7" ht="14.5" customHeight="1" x14ac:dyDescent="0.35">
      <c r="B72" s="8"/>
      <c r="C72" s="9" t="s">
        <v>3</v>
      </c>
      <c r="D72" s="18">
        <v>1314780.4884500334</v>
      </c>
      <c r="E72" s="19">
        <v>1228922.4966496183</v>
      </c>
      <c r="F72" s="20">
        <f t="shared" si="4"/>
        <v>2543702.9850996519</v>
      </c>
      <c r="G72" s="74"/>
    </row>
    <row r="73" spans="2:7" ht="14.5" customHeight="1" x14ac:dyDescent="0.35">
      <c r="B73" s="8"/>
      <c r="C73" s="9" t="s">
        <v>4</v>
      </c>
      <c r="D73" s="18">
        <v>1348185.8606759089</v>
      </c>
      <c r="E73" s="19">
        <v>1317061.7382882365</v>
      </c>
      <c r="F73" s="20">
        <f t="shared" si="4"/>
        <v>2665247.5989641454</v>
      </c>
      <c r="G73" s="74"/>
    </row>
    <row r="74" spans="2:7" ht="14.5" customHeight="1" x14ac:dyDescent="0.35">
      <c r="B74" s="8"/>
      <c r="C74" s="9" t="s">
        <v>5</v>
      </c>
      <c r="D74" s="18">
        <v>1332387.9657868822</v>
      </c>
      <c r="E74" s="19">
        <v>1316205.1381819705</v>
      </c>
      <c r="F74" s="20">
        <f t="shared" ref="F74:F83" si="5">+D74+E74</f>
        <v>2648593.1039688527</v>
      </c>
      <c r="G74" s="74"/>
    </row>
    <row r="75" spans="2:7" ht="14.5" customHeight="1" x14ac:dyDescent="0.35">
      <c r="B75" s="8"/>
      <c r="C75" s="9" t="s">
        <v>6</v>
      </c>
      <c r="D75" s="18">
        <v>1441475.3383119097</v>
      </c>
      <c r="E75" s="19">
        <v>1412939.7615447715</v>
      </c>
      <c r="F75" s="20">
        <f t="shared" si="5"/>
        <v>2854415.0998566812</v>
      </c>
      <c r="G75" s="74"/>
    </row>
    <row r="76" spans="2:7" ht="14.5" customHeight="1" x14ac:dyDescent="0.35">
      <c r="B76" s="8"/>
      <c r="C76" s="9" t="s">
        <v>7</v>
      </c>
      <c r="D76" s="18">
        <v>1516495.0812749364</v>
      </c>
      <c r="E76" s="19">
        <v>1387924.8381131485</v>
      </c>
      <c r="F76" s="20">
        <f t="shared" si="5"/>
        <v>2904419.9193880847</v>
      </c>
      <c r="G76" s="74"/>
    </row>
    <row r="77" spans="2:7" ht="14.5" customHeight="1" x14ac:dyDescent="0.35">
      <c r="B77" s="8"/>
      <c r="C77" s="9" t="s">
        <v>8</v>
      </c>
      <c r="D77" s="18">
        <v>1506186.2932309797</v>
      </c>
      <c r="E77" s="19">
        <v>1373676.0976437388</v>
      </c>
      <c r="F77" s="20">
        <f t="shared" si="5"/>
        <v>2879862.3908747183</v>
      </c>
      <c r="G77" s="74"/>
    </row>
    <row r="78" spans="2:7" ht="14.5" customHeight="1" x14ac:dyDescent="0.35">
      <c r="B78" s="8"/>
      <c r="C78" s="9" t="s">
        <v>9</v>
      </c>
      <c r="D78" s="18">
        <v>1467827.1047001879</v>
      </c>
      <c r="E78" s="19">
        <v>1332130.2512015677</v>
      </c>
      <c r="F78" s="20">
        <f t="shared" si="5"/>
        <v>2799957.3559017554</v>
      </c>
      <c r="G78" s="74"/>
    </row>
    <row r="79" spans="2:7" ht="14.5" customHeight="1" x14ac:dyDescent="0.35">
      <c r="B79" s="8"/>
      <c r="C79" s="9" t="s">
        <v>10</v>
      </c>
      <c r="D79" s="18">
        <v>1446441.6781412819</v>
      </c>
      <c r="E79" s="19">
        <v>1297371.2144586439</v>
      </c>
      <c r="F79" s="20">
        <f t="shared" si="5"/>
        <v>2743812.8925999259</v>
      </c>
      <c r="G79" s="74"/>
    </row>
    <row r="80" spans="2:7" ht="14.5" customHeight="1" x14ac:dyDescent="0.35">
      <c r="B80" s="8"/>
      <c r="C80" s="9" t="s">
        <v>11</v>
      </c>
      <c r="D80" s="18">
        <v>1615360.9145011883</v>
      </c>
      <c r="E80" s="19">
        <v>1213541.0847860212</v>
      </c>
      <c r="F80" s="20">
        <f t="shared" si="5"/>
        <v>2828901.9992872095</v>
      </c>
      <c r="G80" s="74"/>
    </row>
    <row r="81" spans="2:7" ht="14.5" customHeight="1" x14ac:dyDescent="0.35">
      <c r="B81" s="8"/>
      <c r="C81" s="9" t="s">
        <v>12</v>
      </c>
      <c r="D81" s="18">
        <v>1599978.5775203502</v>
      </c>
      <c r="E81" s="19">
        <v>1199874.4552344498</v>
      </c>
      <c r="F81" s="20">
        <f t="shared" si="5"/>
        <v>2799853.0327548003</v>
      </c>
      <c r="G81" s="74"/>
    </row>
    <row r="82" spans="2:7" ht="14.5" customHeight="1" thickBot="1" x14ac:dyDescent="0.4">
      <c r="B82" s="10"/>
      <c r="C82" s="11" t="s">
        <v>13</v>
      </c>
      <c r="D82" s="21">
        <v>1640858.5790553219</v>
      </c>
      <c r="E82" s="22">
        <v>1236855.0247456306</v>
      </c>
      <c r="F82" s="23">
        <f t="shared" si="5"/>
        <v>2877713.6038009524</v>
      </c>
      <c r="G82" s="74"/>
    </row>
    <row r="83" spans="2:7" ht="14.5" customHeight="1" x14ac:dyDescent="0.35">
      <c r="B83" s="6">
        <v>2025</v>
      </c>
      <c r="C83" s="7" t="s">
        <v>2</v>
      </c>
      <c r="D83" s="15">
        <v>1563079.759903237</v>
      </c>
      <c r="E83" s="16">
        <v>1339228.9391909488</v>
      </c>
      <c r="F83" s="17">
        <f t="shared" si="5"/>
        <v>2902308.6990941856</v>
      </c>
      <c r="G83" s="74"/>
    </row>
    <row r="84" spans="2:7" ht="14.5" customHeight="1" x14ac:dyDescent="0.35">
      <c r="B84" s="8"/>
      <c r="C84" s="9" t="s">
        <v>3</v>
      </c>
      <c r="D84" s="18">
        <v>1487216.5305724735</v>
      </c>
      <c r="E84" s="19">
        <v>1308299.0413147307</v>
      </c>
      <c r="F84" s="20">
        <f t="shared" ref="F84:F95" si="6">+D84+E84</f>
        <v>2795515.5718872044</v>
      </c>
      <c r="G84" s="74"/>
    </row>
    <row r="85" spans="2:7" ht="14.5" customHeight="1" x14ac:dyDescent="0.35">
      <c r="B85" s="8"/>
      <c r="C85" s="9" t="s">
        <v>4</v>
      </c>
      <c r="D85" s="18">
        <v>1610284.4872034031</v>
      </c>
      <c r="E85" s="19">
        <v>1424217.6474583098</v>
      </c>
      <c r="F85" s="20">
        <f t="shared" si="6"/>
        <v>3034502.1346617127</v>
      </c>
      <c r="G85" s="74"/>
    </row>
    <row r="86" spans="2:7" ht="14.5" customHeight="1" x14ac:dyDescent="0.35">
      <c r="B86" s="8"/>
      <c r="C86" s="9" t="s">
        <v>5</v>
      </c>
      <c r="D86" s="18">
        <v>1609062.5910388557</v>
      </c>
      <c r="E86" s="19">
        <v>1441118.8971385018</v>
      </c>
      <c r="F86" s="20">
        <f t="shared" si="6"/>
        <v>3050181.4881773572</v>
      </c>
      <c r="G86" s="74"/>
    </row>
    <row r="87" spans="2:7" ht="14.5" customHeight="1" x14ac:dyDescent="0.35">
      <c r="B87" s="8"/>
      <c r="C87" s="9" t="s">
        <v>6</v>
      </c>
      <c r="D87" s="18">
        <v>1709126.9311842695</v>
      </c>
      <c r="E87" s="19">
        <v>1470763.4108946209</v>
      </c>
      <c r="F87" s="20">
        <f t="shared" si="6"/>
        <v>3179890.3420788907</v>
      </c>
      <c r="G87" s="74"/>
    </row>
    <row r="88" spans="2:7" ht="14.5" customHeight="1" x14ac:dyDescent="0.35">
      <c r="B88" s="8"/>
      <c r="C88" s="9" t="s">
        <v>7</v>
      </c>
      <c r="D88" s="18">
        <v>1702409.6603207218</v>
      </c>
      <c r="E88" s="19">
        <v>1213288.7386222742</v>
      </c>
      <c r="F88" s="20">
        <f t="shared" si="6"/>
        <v>2915698.3989429958</v>
      </c>
      <c r="G88" s="74"/>
    </row>
    <row r="89" spans="2:7" ht="14.5" customHeight="1" x14ac:dyDescent="0.35">
      <c r="B89" s="8"/>
      <c r="C89" s="9" t="s">
        <v>8</v>
      </c>
      <c r="D89" s="18">
        <v>1719202.0295919324</v>
      </c>
      <c r="E89" s="19">
        <v>1354603.2486351305</v>
      </c>
      <c r="F89" s="20">
        <f t="shared" si="6"/>
        <v>3073805.2782270629</v>
      </c>
      <c r="G89" s="74"/>
    </row>
    <row r="90" spans="2:7" ht="14.5" customHeight="1" x14ac:dyDescent="0.35">
      <c r="B90" s="8"/>
      <c r="C90" s="9" t="s">
        <v>9</v>
      </c>
      <c r="D90" s="18">
        <v>1751066.3984895425</v>
      </c>
      <c r="E90" s="19">
        <v>1362381.184811875</v>
      </c>
      <c r="F90" s="20">
        <f t="shared" si="6"/>
        <v>3113447.5833014175</v>
      </c>
      <c r="G90" s="74"/>
    </row>
    <row r="91" spans="2:7" ht="14.5" customHeight="1" x14ac:dyDescent="0.35">
      <c r="B91" s="8"/>
      <c r="C91" s="9" t="s">
        <v>10</v>
      </c>
      <c r="D91" s="18">
        <v>1701945.0897339112</v>
      </c>
      <c r="E91" s="19">
        <v>1279700.1998654976</v>
      </c>
      <c r="F91" s="20">
        <f t="shared" si="6"/>
        <v>2981645.2895994089</v>
      </c>
      <c r="G91" s="74"/>
    </row>
    <row r="92" spans="2:7" ht="14.5" customHeight="1" x14ac:dyDescent="0.35">
      <c r="B92" s="8"/>
      <c r="C92" s="9" t="s">
        <v>11</v>
      </c>
      <c r="D92" s="18">
        <v>1700850.8751237534</v>
      </c>
      <c r="E92" s="19">
        <v>1323245.2037576125</v>
      </c>
      <c r="F92" s="20">
        <f t="shared" si="6"/>
        <v>3024096.0788813662</v>
      </c>
      <c r="G92" s="74"/>
    </row>
    <row r="93" spans="2:7" ht="14.5" customHeight="1" x14ac:dyDescent="0.35">
      <c r="B93" s="8"/>
      <c r="C93" s="9" t="s">
        <v>12</v>
      </c>
      <c r="D93" s="18">
        <v>1710374.7174394804</v>
      </c>
      <c r="E93" s="19">
        <v>1334372.7204220018</v>
      </c>
      <c r="F93" s="20">
        <f t="shared" si="6"/>
        <v>3044747.4378614821</v>
      </c>
      <c r="G93" s="74"/>
    </row>
    <row r="94" spans="2:7" ht="14.5" customHeight="1" thickBot="1" x14ac:dyDescent="0.4">
      <c r="B94" s="10"/>
      <c r="C94" s="11" t="s">
        <v>13</v>
      </c>
      <c r="D94" s="21">
        <v>1830487.6199434996</v>
      </c>
      <c r="E94" s="22">
        <v>1410122.0241770693</v>
      </c>
      <c r="F94" s="23">
        <f t="shared" si="6"/>
        <v>3240609.6441205689</v>
      </c>
      <c r="G94" s="74"/>
    </row>
    <row r="95" spans="2:7" ht="14.5" customHeight="1" x14ac:dyDescent="0.35">
      <c r="B95" s="6">
        <v>2026</v>
      </c>
      <c r="C95" s="7" t="s">
        <v>2</v>
      </c>
      <c r="D95" s="15">
        <v>1804994.9993573101</v>
      </c>
      <c r="E95" s="16">
        <v>1358642.1330823514</v>
      </c>
      <c r="F95" s="17">
        <f t="shared" si="6"/>
        <v>3163637.1324396618</v>
      </c>
      <c r="G95" s="74"/>
    </row>
    <row r="96" spans="2:7" ht="14.5" customHeight="1" x14ac:dyDescent="0.35">
      <c r="B96" s="8"/>
      <c r="C96" s="9" t="s">
        <v>3</v>
      </c>
      <c r="D96" s="18">
        <v>1709585.6204464873</v>
      </c>
      <c r="E96" s="19">
        <v>1159118.0831152734</v>
      </c>
      <c r="F96" s="20">
        <f>+D96+E96</f>
        <v>2868703.7035617605</v>
      </c>
      <c r="G96" s="74"/>
    </row>
    <row r="97" spans="2:7" ht="14.5" customHeight="1" x14ac:dyDescent="0.35">
      <c r="B97" s="8"/>
      <c r="C97" s="9" t="s">
        <v>4</v>
      </c>
      <c r="D97" s="18">
        <v>1851426.5866014184</v>
      </c>
      <c r="E97" s="19">
        <v>1166194.7337735107</v>
      </c>
      <c r="F97" s="20">
        <f>+D97+E97</f>
        <v>3017621.3203749293</v>
      </c>
      <c r="G97" s="74"/>
    </row>
    <row r="98" spans="2:7" ht="14.5" customHeight="1" x14ac:dyDescent="0.35">
      <c r="B98" s="8"/>
      <c r="C98" s="9" t="s">
        <v>5</v>
      </c>
      <c r="D98" s="18">
        <v>1777177.4369290636</v>
      </c>
      <c r="E98" s="19">
        <v>1134579.3037915223</v>
      </c>
      <c r="F98" s="20">
        <f>+D98+E98</f>
        <v>2911756.7407205859</v>
      </c>
      <c r="G98" s="74"/>
    </row>
    <row r="99" spans="2:7" ht="14.5" customHeight="1" x14ac:dyDescent="0.35">
      <c r="B99" s="8"/>
      <c r="C99" s="9" t="s">
        <v>6</v>
      </c>
      <c r="D99" s="18">
        <v>1939577.8847638436</v>
      </c>
      <c r="E99" s="19">
        <v>1314134.0641510689</v>
      </c>
      <c r="F99" s="20">
        <f>+D99+E99</f>
        <v>3253711.9489149125</v>
      </c>
      <c r="G99" s="74"/>
    </row>
    <row r="100" spans="2:7" ht="14.5" customHeight="1" thickBot="1" x14ac:dyDescent="0.4">
      <c r="B100" s="10"/>
      <c r="C100" s="11" t="s">
        <v>7</v>
      </c>
      <c r="D100" s="21">
        <v>1967136.5221361383</v>
      </c>
      <c r="E100" s="22">
        <v>1460153.9261447261</v>
      </c>
      <c r="F100" s="23">
        <f t="shared" ref="F100" si="7">+D100+E100</f>
        <v>3427290.4482808644</v>
      </c>
      <c r="G100" s="74"/>
    </row>
    <row r="101" spans="2:7" ht="15" customHeight="1" thickBot="1" x14ac:dyDescent="0.4">
      <c r="B101" s="53" t="str">
        <f>VAR</f>
        <v>ACUM. JUL25-JUN26</v>
      </c>
      <c r="C101" s="54"/>
      <c r="D101" s="69">
        <f>SUM(D89:D100)</f>
        <v>21463825.780556381</v>
      </c>
      <c r="E101" s="70">
        <f t="shared" ref="E101:F101" si="8">SUM(E89:E100)</f>
        <v>15657246.82572764</v>
      </c>
      <c r="F101" s="71">
        <f t="shared" si="8"/>
        <v>37121072.606284022</v>
      </c>
      <c r="G101" s="74"/>
    </row>
    <row r="102" spans="2:7" ht="15" thickBot="1" x14ac:dyDescent="0.4">
      <c r="B102" s="27" t="str">
        <f>VAR_1</f>
        <v>VAR. ACUM. JUL-JUN (2025/2026)</v>
      </c>
      <c r="C102" s="28"/>
      <c r="D102" s="44">
        <f>SUM(D89:D100)/SUM(D77:D88)-1</f>
        <v>0.13218771676018126</v>
      </c>
      <c r="E102" s="45">
        <f t="shared" ref="E102:F102" si="9">SUM(E89:E100)/SUM(E77:E88)-1</f>
        <v>-1.2183819070778035E-2</v>
      </c>
      <c r="F102" s="43">
        <f t="shared" si="9"/>
        <v>6.6446263670367989E-2</v>
      </c>
      <c r="G102" s="74"/>
    </row>
    <row r="103" spans="2:7" ht="15" thickBot="1" x14ac:dyDescent="0.4">
      <c r="B103" s="27" t="str">
        <f>VAR_2</f>
        <v>PART. ACUM. JUL25-JUN26</v>
      </c>
      <c r="C103" s="28"/>
      <c r="D103" s="44">
        <f>SUM(D89:D100)/SUM($F$89:$F$100)</f>
        <v>0.57821135741974461</v>
      </c>
      <c r="E103" s="45">
        <f t="shared" ref="E103:F103" si="10">SUM(E89:E100)/SUM($F$89:$F$100)</f>
        <v>0.42178864258025534</v>
      </c>
      <c r="F103" s="43">
        <f t="shared" si="10"/>
        <v>1</v>
      </c>
    </row>
    <row r="104" spans="2:7" x14ac:dyDescent="0.35">
      <c r="D104" s="48"/>
    </row>
    <row r="105" spans="2:7" x14ac:dyDescent="0.35"/>
    <row r="106" spans="2:7" x14ac:dyDescent="0.35"/>
    <row r="107" spans="2:7" x14ac:dyDescent="0.35"/>
    <row r="108" spans="2:7" x14ac:dyDescent="0.35"/>
    <row r="109" spans="2:7" x14ac:dyDescent="0.35"/>
    <row r="110" spans="2:7" x14ac:dyDescent="0.35"/>
    <row r="111" spans="2:7" x14ac:dyDescent="0.35"/>
    <row r="112" spans="2:7" x14ac:dyDescent="0.35"/>
    <row r="113" x14ac:dyDescent="0.35"/>
    <row r="114" x14ac:dyDescent="0.35"/>
    <row r="115" x14ac:dyDescent="0.35"/>
    <row r="116" x14ac:dyDescent="0.35"/>
    <row r="117" x14ac:dyDescent="0.35"/>
    <row r="118" x14ac:dyDescent="0.35"/>
    <row r="119" x14ac:dyDescent="0.35"/>
    <row r="120" x14ac:dyDescent="0.35"/>
    <row r="121" x14ac:dyDescent="0.35"/>
    <row r="122" x14ac:dyDescent="0.35"/>
    <row r="123" x14ac:dyDescent="0.35"/>
    <row r="124" x14ac:dyDescent="0.35"/>
  </sheetData>
  <mergeCells count="3">
    <mergeCell ref="B9:B10"/>
    <mergeCell ref="C9:C10"/>
    <mergeCell ref="D9:F9"/>
  </mergeCells>
  <phoneticPr fontId="24" type="noConversion"/>
  <pageMargins left="0.7" right="0.7" top="0.75" bottom="0.75" header="0.3" footer="0.3"/>
  <ignoredErrors>
    <ignoredError sqref="E101:F103 D101:D103" formulaRange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21"/>
  <sheetViews>
    <sheetView showGridLines="0" topLeftCell="A94" zoomScale="110" zoomScaleNormal="110" workbookViewId="0">
      <selection activeCell="H102" sqref="H102"/>
    </sheetView>
  </sheetViews>
  <sheetFormatPr baseColWidth="10" defaultColWidth="0" defaultRowHeight="0" customHeight="1" zeroHeight="1" x14ac:dyDescent="0.35"/>
  <cols>
    <col min="1" max="1" width="18.26953125" customWidth="1"/>
    <col min="2" max="2" width="19.26953125" customWidth="1"/>
    <col min="3" max="3" width="11.81640625" customWidth="1"/>
    <col min="4" max="7" width="11.54296875" customWidth="1"/>
    <col min="8" max="8" width="13.1796875" customWidth="1"/>
    <col min="9" max="11" width="11.54296875" customWidth="1"/>
    <col min="12" max="15" width="11.54296875" hidden="1" customWidth="1"/>
  </cols>
  <sheetData>
    <row r="1" spans="1:8" ht="14.5" x14ac:dyDescent="0.35">
      <c r="A1" s="1"/>
      <c r="B1" s="1"/>
      <c r="C1" s="1"/>
      <c r="D1" s="1"/>
      <c r="E1" s="1"/>
      <c r="F1" s="1"/>
      <c r="G1" s="1"/>
    </row>
    <row r="2" spans="1:8" ht="14.5" x14ac:dyDescent="0.35">
      <c r="A2" s="2"/>
      <c r="B2" s="26" t="s">
        <v>30</v>
      </c>
      <c r="C2" s="2"/>
      <c r="D2" s="3"/>
      <c r="E2" s="2"/>
      <c r="F2" s="2"/>
      <c r="G2" s="2"/>
    </row>
    <row r="3" spans="1:8" ht="14.5" x14ac:dyDescent="0.35">
      <c r="A3" s="2"/>
      <c r="B3" s="26" t="s">
        <v>45</v>
      </c>
      <c r="C3" s="2"/>
      <c r="D3" s="3"/>
      <c r="E3" s="2"/>
      <c r="F3" s="2"/>
      <c r="G3" s="2"/>
    </row>
    <row r="4" spans="1:8" ht="14.5" x14ac:dyDescent="0.35">
      <c r="A4" s="2"/>
      <c r="B4" s="4"/>
      <c r="C4" s="2"/>
      <c r="D4" s="3"/>
      <c r="E4" s="2"/>
      <c r="F4" s="2"/>
      <c r="G4" s="2"/>
    </row>
    <row r="5" spans="1:8" ht="14.5" x14ac:dyDescent="0.35">
      <c r="A5" s="1"/>
      <c r="B5" s="5"/>
      <c r="C5" s="1"/>
      <c r="D5" s="1"/>
      <c r="E5" s="1"/>
      <c r="F5" s="1"/>
      <c r="G5" s="1"/>
    </row>
    <row r="6" spans="1:8" ht="14.5" x14ac:dyDescent="0.35"/>
    <row r="7" spans="1:8" ht="14.5" x14ac:dyDescent="0.35"/>
    <row r="8" spans="1:8" ht="15" thickBot="1" x14ac:dyDescent="0.4"/>
    <row r="9" spans="1:8" ht="15" thickBot="1" x14ac:dyDescent="0.4">
      <c r="B9" s="88" t="s">
        <v>0</v>
      </c>
      <c r="C9" s="90" t="s">
        <v>1</v>
      </c>
      <c r="D9" s="94" t="s">
        <v>14</v>
      </c>
      <c r="E9" s="95"/>
      <c r="F9" s="95"/>
      <c r="G9" s="96"/>
    </row>
    <row r="10" spans="1:8" ht="15" thickBot="1" x14ac:dyDescent="0.4">
      <c r="B10" s="98"/>
      <c r="C10" s="99"/>
      <c r="D10" s="12" t="s">
        <v>18</v>
      </c>
      <c r="E10" s="25" t="s">
        <v>19</v>
      </c>
      <c r="F10" s="25" t="s">
        <v>20</v>
      </c>
      <c r="G10" s="52" t="s">
        <v>15</v>
      </c>
    </row>
    <row r="11" spans="1:8" ht="14.5" x14ac:dyDescent="0.35">
      <c r="B11" s="6">
        <v>2019</v>
      </c>
      <c r="C11" s="7" t="s">
        <v>2</v>
      </c>
      <c r="D11" s="15">
        <v>583033.6945376941</v>
      </c>
      <c r="E11" s="16">
        <v>141554.79402394191</v>
      </c>
      <c r="F11" s="16">
        <v>6.1007768699999971</v>
      </c>
      <c r="G11" s="17">
        <f>SUM(D11:F11)</f>
        <v>724594.58933850611</v>
      </c>
      <c r="H11" s="57"/>
    </row>
    <row r="12" spans="1:8" ht="14.5" x14ac:dyDescent="0.35">
      <c r="B12" s="8"/>
      <c r="C12" s="9" t="s">
        <v>3</v>
      </c>
      <c r="D12" s="18">
        <v>533297.98754944489</v>
      </c>
      <c r="E12" s="19">
        <v>134490.88802941036</v>
      </c>
      <c r="F12" s="19">
        <v>5.9778815200000013</v>
      </c>
      <c r="G12" s="20">
        <f>SUM(D12:F12)</f>
        <v>667794.85346037534</v>
      </c>
      <c r="H12" s="57"/>
    </row>
    <row r="13" spans="1:8" ht="14.5" x14ac:dyDescent="0.35">
      <c r="B13" s="8"/>
      <c r="C13" s="9" t="s">
        <v>4</v>
      </c>
      <c r="D13" s="18">
        <v>519765.69026197866</v>
      </c>
      <c r="E13" s="19">
        <v>144245.29010987157</v>
      </c>
      <c r="F13" s="19">
        <v>5.6073846499999958</v>
      </c>
      <c r="G13" s="20">
        <f>SUM(D13:F13)</f>
        <v>664016.58775650023</v>
      </c>
      <c r="H13" s="57"/>
    </row>
    <row r="14" spans="1:8" ht="14.5" x14ac:dyDescent="0.35">
      <c r="B14" s="8"/>
      <c r="C14" s="9" t="s">
        <v>5</v>
      </c>
      <c r="D14" s="18">
        <v>560597.41126383888</v>
      </c>
      <c r="E14" s="19">
        <v>147209.06347021952</v>
      </c>
      <c r="F14" s="19">
        <v>5.5688646900000025</v>
      </c>
      <c r="G14" s="20">
        <f t="shared" ref="G14:G25" si="0">SUM(D14:F14)</f>
        <v>707812.04359874839</v>
      </c>
      <c r="H14" s="57"/>
    </row>
    <row r="15" spans="1:8" ht="14.5" x14ac:dyDescent="0.35">
      <c r="B15" s="8"/>
      <c r="C15" s="9" t="s">
        <v>6</v>
      </c>
      <c r="D15" s="18">
        <v>601491.46567862132</v>
      </c>
      <c r="E15" s="19">
        <v>153756.82506559914</v>
      </c>
      <c r="F15" s="19">
        <v>5.6995816800000023</v>
      </c>
      <c r="G15" s="20">
        <f t="shared" si="0"/>
        <v>755253.99032590049</v>
      </c>
      <c r="H15" s="57"/>
    </row>
    <row r="16" spans="1:8" ht="14.5" x14ac:dyDescent="0.35">
      <c r="B16" s="8"/>
      <c r="C16" s="9" t="s">
        <v>7</v>
      </c>
      <c r="D16" s="18">
        <v>626579.47590088076</v>
      </c>
      <c r="E16" s="19">
        <v>156978.06714905353</v>
      </c>
      <c r="F16" s="19">
        <v>5.5167897800000008</v>
      </c>
      <c r="G16" s="20">
        <f t="shared" si="0"/>
        <v>783563.05983971432</v>
      </c>
      <c r="H16" s="57"/>
    </row>
    <row r="17" spans="2:8" ht="14.5" x14ac:dyDescent="0.35">
      <c r="B17" s="8"/>
      <c r="C17" s="9" t="s">
        <v>8</v>
      </c>
      <c r="D17" s="18">
        <v>706569.67830873246</v>
      </c>
      <c r="E17" s="19">
        <v>171667.14557835046</v>
      </c>
      <c r="F17" s="19">
        <v>7.7141325900000011</v>
      </c>
      <c r="G17" s="20">
        <f t="shared" si="0"/>
        <v>878244.53801967297</v>
      </c>
      <c r="H17" s="57"/>
    </row>
    <row r="18" spans="2:8" ht="14.5" x14ac:dyDescent="0.35">
      <c r="B18" s="8"/>
      <c r="C18" s="9" t="s">
        <v>9</v>
      </c>
      <c r="D18" s="18">
        <v>671961.28207758896</v>
      </c>
      <c r="E18" s="19">
        <v>169215.93920532099</v>
      </c>
      <c r="F18" s="19">
        <v>8.028099349999998</v>
      </c>
      <c r="G18" s="20">
        <f t="shared" si="0"/>
        <v>841185.24938226002</v>
      </c>
      <c r="H18" s="57"/>
    </row>
    <row r="19" spans="2:8" ht="14.5" x14ac:dyDescent="0.35">
      <c r="B19" s="8"/>
      <c r="C19" s="9" t="s">
        <v>10</v>
      </c>
      <c r="D19" s="18">
        <v>668247.00864052656</v>
      </c>
      <c r="E19" s="19">
        <v>168851.37529054889</v>
      </c>
      <c r="F19" s="19">
        <v>7.2921168600000001</v>
      </c>
      <c r="G19" s="20">
        <f t="shared" si="0"/>
        <v>837105.6760479355</v>
      </c>
      <c r="H19" s="57"/>
    </row>
    <row r="20" spans="2:8" ht="14.5" x14ac:dyDescent="0.35">
      <c r="B20" s="8"/>
      <c r="C20" s="9" t="s">
        <v>11</v>
      </c>
      <c r="D20" s="18">
        <v>737718.28222183022</v>
      </c>
      <c r="E20" s="19">
        <v>188182.2108387913</v>
      </c>
      <c r="F20" s="19">
        <v>8.3017057399999956</v>
      </c>
      <c r="G20" s="20">
        <f t="shared" si="0"/>
        <v>925908.79476636159</v>
      </c>
      <c r="H20" s="57"/>
    </row>
    <row r="21" spans="2:8" ht="14.5" x14ac:dyDescent="0.35">
      <c r="B21" s="8"/>
      <c r="C21" s="9" t="s">
        <v>12</v>
      </c>
      <c r="D21" s="18">
        <v>696201.75190164603</v>
      </c>
      <c r="E21" s="19">
        <v>181341.07977882127</v>
      </c>
      <c r="F21" s="19">
        <v>7.620768059999997</v>
      </c>
      <c r="G21" s="20">
        <f t="shared" si="0"/>
        <v>877550.45244852733</v>
      </c>
      <c r="H21" s="57"/>
    </row>
    <row r="22" spans="2:8" ht="15" thickBot="1" x14ac:dyDescent="0.4">
      <c r="B22" s="10"/>
      <c r="C22" s="11" t="s">
        <v>13</v>
      </c>
      <c r="D22" s="21">
        <v>731833.05281570787</v>
      </c>
      <c r="E22" s="22">
        <v>184819.17339269113</v>
      </c>
      <c r="F22" s="22">
        <v>5.7312566400000025</v>
      </c>
      <c r="G22" s="23">
        <f t="shared" si="0"/>
        <v>916657.9574650391</v>
      </c>
      <c r="H22" s="57"/>
    </row>
    <row r="23" spans="2:8" ht="14.5" x14ac:dyDescent="0.35">
      <c r="B23" s="6">
        <v>2020</v>
      </c>
      <c r="C23" s="7" t="s">
        <v>2</v>
      </c>
      <c r="D23" s="15">
        <v>735886.80123351899</v>
      </c>
      <c r="E23" s="16">
        <v>183383.96638624225</v>
      </c>
      <c r="F23" s="16">
        <v>4.9044936799999981</v>
      </c>
      <c r="G23" s="17">
        <f t="shared" si="0"/>
        <v>919275.67211344116</v>
      </c>
      <c r="H23" s="57"/>
    </row>
    <row r="24" spans="2:8" ht="14.5" x14ac:dyDescent="0.35">
      <c r="B24" s="8"/>
      <c r="C24" s="9" t="s">
        <v>3</v>
      </c>
      <c r="D24" s="18">
        <v>685665.73570959223</v>
      </c>
      <c r="E24" s="19">
        <v>178645.08048445883</v>
      </c>
      <c r="F24" s="19">
        <v>4.3201178199999992</v>
      </c>
      <c r="G24" s="20">
        <f t="shared" si="0"/>
        <v>864315.13631187112</v>
      </c>
      <c r="H24" s="57"/>
    </row>
    <row r="25" spans="2:8" ht="14.5" x14ac:dyDescent="0.35">
      <c r="B25" s="8"/>
      <c r="C25" s="9" t="s">
        <v>4</v>
      </c>
      <c r="D25" s="18">
        <v>921720.06509186036</v>
      </c>
      <c r="E25" s="19">
        <v>212253.15727590027</v>
      </c>
      <c r="F25" s="19">
        <v>5.8895339999999985</v>
      </c>
      <c r="G25" s="20">
        <f t="shared" si="0"/>
        <v>1133979.1119017608</v>
      </c>
      <c r="H25" s="57"/>
    </row>
    <row r="26" spans="2:8" ht="14.5" x14ac:dyDescent="0.35">
      <c r="B26" s="8"/>
      <c r="C26" s="9" t="s">
        <v>5</v>
      </c>
      <c r="D26" s="18">
        <v>1007064.4022124854</v>
      </c>
      <c r="E26" s="19">
        <v>223902.76617222134</v>
      </c>
      <c r="F26" s="19">
        <v>5.8259783599999997</v>
      </c>
      <c r="G26" s="20">
        <f t="shared" ref="G26:G37" si="1">SUM(D26:F26)</f>
        <v>1230972.9943630667</v>
      </c>
      <c r="H26" s="57"/>
    </row>
    <row r="27" spans="2:8" ht="14.5" x14ac:dyDescent="0.35">
      <c r="B27" s="8"/>
      <c r="C27" s="9" t="s">
        <v>6</v>
      </c>
      <c r="D27" s="18">
        <v>1069420.5588583124</v>
      </c>
      <c r="E27" s="19">
        <v>233331.68484635922</v>
      </c>
      <c r="F27" s="19">
        <v>6.6667194100000007</v>
      </c>
      <c r="G27" s="20">
        <f t="shared" si="1"/>
        <v>1302758.9104240818</v>
      </c>
      <c r="H27" s="57"/>
    </row>
    <row r="28" spans="2:8" ht="14.5" x14ac:dyDescent="0.35">
      <c r="B28" s="8"/>
      <c r="C28" s="9" t="s">
        <v>7</v>
      </c>
      <c r="D28" s="18">
        <v>1084340.6353039099</v>
      </c>
      <c r="E28" s="19">
        <v>240600.72976028273</v>
      </c>
      <c r="F28" s="19">
        <v>5.1810182800000009</v>
      </c>
      <c r="G28" s="20">
        <f t="shared" si="1"/>
        <v>1324946.5460824727</v>
      </c>
      <c r="H28" s="57"/>
    </row>
    <row r="29" spans="2:8" ht="14.5" x14ac:dyDescent="0.35">
      <c r="B29" s="8"/>
      <c r="C29" s="9" t="s">
        <v>8</v>
      </c>
      <c r="D29" s="18">
        <v>1135280.6197458778</v>
      </c>
      <c r="E29" s="19">
        <v>245241.57601624911</v>
      </c>
      <c r="F29" s="19">
        <v>4.9872549500000005</v>
      </c>
      <c r="G29" s="20">
        <f t="shared" si="1"/>
        <v>1380527.1830170769</v>
      </c>
      <c r="H29" s="57"/>
    </row>
    <row r="30" spans="2:8" ht="14.5" x14ac:dyDescent="0.35">
      <c r="B30" s="8"/>
      <c r="C30" s="9" t="s">
        <v>9</v>
      </c>
      <c r="D30" s="18">
        <v>1177213.2099210073</v>
      </c>
      <c r="E30" s="19">
        <v>250221.32824362817</v>
      </c>
      <c r="F30" s="19">
        <v>4.8267615999999967</v>
      </c>
      <c r="G30" s="20">
        <f t="shared" si="1"/>
        <v>1427439.3649262355</v>
      </c>
      <c r="H30" s="57"/>
    </row>
    <row r="31" spans="2:8" ht="14.5" x14ac:dyDescent="0.35">
      <c r="B31" s="8"/>
      <c r="C31" s="9" t="s">
        <v>10</v>
      </c>
      <c r="D31" s="18">
        <v>1113088.7308286706</v>
      </c>
      <c r="E31" s="19">
        <v>238631.54989675779</v>
      </c>
      <c r="F31" s="19">
        <v>5.4301511399999987</v>
      </c>
      <c r="G31" s="20">
        <f t="shared" si="1"/>
        <v>1351725.7108765685</v>
      </c>
      <c r="H31" s="57"/>
    </row>
    <row r="32" spans="2:8" ht="14.5" x14ac:dyDescent="0.35">
      <c r="B32" s="8"/>
      <c r="C32" s="9" t="s">
        <v>11</v>
      </c>
      <c r="D32" s="18">
        <v>1140643.3036480283</v>
      </c>
      <c r="E32" s="19">
        <v>245157.71479988148</v>
      </c>
      <c r="F32" s="19">
        <v>5.0087540899999992</v>
      </c>
      <c r="G32" s="20">
        <f t="shared" si="1"/>
        <v>1385806.0272019997</v>
      </c>
      <c r="H32" s="57"/>
    </row>
    <row r="33" spans="2:8" ht="14.5" x14ac:dyDescent="0.35">
      <c r="B33" s="8"/>
      <c r="C33" s="9" t="s">
        <v>12</v>
      </c>
      <c r="D33" s="18">
        <v>1149462.5321948985</v>
      </c>
      <c r="E33" s="19">
        <v>242940.9955767887</v>
      </c>
      <c r="F33" s="19">
        <v>4.6015247999999964</v>
      </c>
      <c r="G33" s="20">
        <f t="shared" si="1"/>
        <v>1392408.1292964872</v>
      </c>
      <c r="H33" s="57"/>
    </row>
    <row r="34" spans="2:8" ht="15" thickBot="1" x14ac:dyDescent="0.4">
      <c r="B34" s="10"/>
      <c r="C34" s="11" t="s">
        <v>13</v>
      </c>
      <c r="D34" s="21">
        <v>1232751.822488016</v>
      </c>
      <c r="E34" s="22">
        <v>245550.58883073024</v>
      </c>
      <c r="F34" s="22">
        <v>4.9169990700000028</v>
      </c>
      <c r="G34" s="23">
        <f t="shared" si="1"/>
        <v>1478307.3283178161</v>
      </c>
      <c r="H34" s="57"/>
    </row>
    <row r="35" spans="2:8" ht="14.5" x14ac:dyDescent="0.35">
      <c r="B35" s="6">
        <v>2021</v>
      </c>
      <c r="C35" s="7" t="s">
        <v>2</v>
      </c>
      <c r="D35" s="15">
        <v>1309870.6711193002</v>
      </c>
      <c r="E35" s="16">
        <v>184036.52755217141</v>
      </c>
      <c r="F35" s="16">
        <v>4.9160161300000018</v>
      </c>
      <c r="G35" s="17">
        <f t="shared" si="1"/>
        <v>1493912.1146876016</v>
      </c>
      <c r="H35" s="57"/>
    </row>
    <row r="36" spans="2:8" ht="14.5" x14ac:dyDescent="0.35">
      <c r="B36" s="8"/>
      <c r="C36" s="9" t="s">
        <v>3</v>
      </c>
      <c r="D36" s="18">
        <v>1174764.13929049</v>
      </c>
      <c r="E36" s="19">
        <v>166709.9477345722</v>
      </c>
      <c r="F36" s="19">
        <v>3.2602533299999998</v>
      </c>
      <c r="G36" s="20">
        <f t="shared" si="1"/>
        <v>1341477.3472783922</v>
      </c>
      <c r="H36" s="57"/>
    </row>
    <row r="37" spans="2:8" ht="14.5" x14ac:dyDescent="0.35">
      <c r="B37" s="8"/>
      <c r="C37" s="9" t="s">
        <v>4</v>
      </c>
      <c r="D37" s="18">
        <v>1435924.878050019</v>
      </c>
      <c r="E37" s="19">
        <v>214843.97402168074</v>
      </c>
      <c r="F37" s="19">
        <v>3.4745792600000014</v>
      </c>
      <c r="G37" s="20">
        <f t="shared" si="1"/>
        <v>1650772.3266509597</v>
      </c>
      <c r="H37" s="57"/>
    </row>
    <row r="38" spans="2:8" ht="14.5" x14ac:dyDescent="0.35">
      <c r="B38" s="8"/>
      <c r="C38" s="9" t="s">
        <v>5</v>
      </c>
      <c r="D38" s="18">
        <v>1510531.5807516666</v>
      </c>
      <c r="E38" s="19">
        <v>212330.36974108082</v>
      </c>
      <c r="F38" s="19">
        <v>2.8618104500000014</v>
      </c>
      <c r="G38" s="20">
        <f t="shared" ref="G38:G49" si="2">SUM(D38:F38)</f>
        <v>1722864.8123031973</v>
      </c>
      <c r="H38" s="57"/>
    </row>
    <row r="39" spans="2:8" ht="14.5" x14ac:dyDescent="0.35">
      <c r="B39" s="8"/>
      <c r="C39" s="9" t="s">
        <v>6</v>
      </c>
      <c r="D39" s="18">
        <v>1511989.5171498519</v>
      </c>
      <c r="E39" s="19">
        <v>212035.41693416098</v>
      </c>
      <c r="F39" s="19">
        <v>2.7097075900000025</v>
      </c>
      <c r="G39" s="20">
        <f t="shared" si="2"/>
        <v>1724027.6437916029</v>
      </c>
      <c r="H39" s="57"/>
    </row>
    <row r="40" spans="2:8" ht="14.5" x14ac:dyDescent="0.35">
      <c r="B40" s="8"/>
      <c r="C40" s="9" t="s">
        <v>7</v>
      </c>
      <c r="D40" s="18">
        <v>1492240.6158078203</v>
      </c>
      <c r="E40" s="19">
        <v>269714.34426252096</v>
      </c>
      <c r="F40" s="19">
        <v>2.2491067799999991</v>
      </c>
      <c r="G40" s="20">
        <f t="shared" si="2"/>
        <v>1761957.2091771213</v>
      </c>
      <c r="H40" s="57"/>
    </row>
    <row r="41" spans="2:8" ht="14.5" x14ac:dyDescent="0.35">
      <c r="B41" s="8"/>
      <c r="C41" s="9" t="s">
        <v>8</v>
      </c>
      <c r="D41" s="18">
        <v>1577370.8861734807</v>
      </c>
      <c r="E41" s="19">
        <v>223690.31106706939</v>
      </c>
      <c r="F41" s="19">
        <v>1.8340296199999992</v>
      </c>
      <c r="G41" s="20">
        <f t="shared" si="2"/>
        <v>1801063.0312701701</v>
      </c>
      <c r="H41" s="57"/>
    </row>
    <row r="42" spans="2:8" ht="14.5" x14ac:dyDescent="0.35">
      <c r="B42" s="8"/>
      <c r="C42" s="9" t="s">
        <v>9</v>
      </c>
      <c r="D42" s="18">
        <v>1582641.3994011558</v>
      </c>
      <c r="E42" s="19">
        <v>232248.62998241052</v>
      </c>
      <c r="F42" s="19">
        <v>1.6867536099999993</v>
      </c>
      <c r="G42" s="20">
        <f t="shared" si="2"/>
        <v>1814891.7161371761</v>
      </c>
      <c r="H42" s="57"/>
    </row>
    <row r="43" spans="2:8" ht="14.5" x14ac:dyDescent="0.35">
      <c r="B43" s="8"/>
      <c r="C43" s="9" t="s">
        <v>10</v>
      </c>
      <c r="D43" s="18">
        <v>1501521.8615321117</v>
      </c>
      <c r="E43" s="19">
        <v>241494.20242749981</v>
      </c>
      <c r="F43" s="19">
        <v>0.97447196999999985</v>
      </c>
      <c r="G43" s="20">
        <f t="shared" si="2"/>
        <v>1743017.0384315816</v>
      </c>
      <c r="H43" s="57"/>
    </row>
    <row r="44" spans="2:8" ht="14.5" x14ac:dyDescent="0.35">
      <c r="B44" s="8"/>
      <c r="C44" s="9" t="s">
        <v>11</v>
      </c>
      <c r="D44" s="18">
        <v>1611282.3762855507</v>
      </c>
      <c r="E44" s="19">
        <v>252160.36272061133</v>
      </c>
      <c r="F44" s="19">
        <v>0.87010655999999986</v>
      </c>
      <c r="G44" s="20">
        <f t="shared" si="2"/>
        <v>1863443.6091127219</v>
      </c>
      <c r="H44" s="57"/>
    </row>
    <row r="45" spans="2:8" ht="14.5" x14ac:dyDescent="0.35">
      <c r="B45" s="8"/>
      <c r="C45" s="9" t="s">
        <v>12</v>
      </c>
      <c r="D45" s="18">
        <v>1463590.2414107204</v>
      </c>
      <c r="E45" s="19">
        <v>348303.89807996212</v>
      </c>
      <c r="F45" s="19">
        <v>0.87945373000000004</v>
      </c>
      <c r="G45" s="20">
        <f t="shared" si="2"/>
        <v>1811895.0189444127</v>
      </c>
      <c r="H45" s="57"/>
    </row>
    <row r="46" spans="2:8" ht="15" thickBot="1" x14ac:dyDescent="0.4">
      <c r="B46" s="10"/>
      <c r="C46" s="11" t="s">
        <v>13</v>
      </c>
      <c r="D46" s="21">
        <v>1638508.8681826689</v>
      </c>
      <c r="E46" s="22">
        <v>250801.50950795974</v>
      </c>
      <c r="F46" s="22">
        <v>1.477238279999999</v>
      </c>
      <c r="G46" s="23">
        <f t="shared" si="2"/>
        <v>1889311.8549289086</v>
      </c>
      <c r="H46" s="57"/>
    </row>
    <row r="47" spans="2:8" ht="14.5" x14ac:dyDescent="0.35">
      <c r="B47" s="6">
        <v>2022</v>
      </c>
      <c r="C47" s="7" t="s">
        <v>2</v>
      </c>
      <c r="D47" s="15">
        <v>1676801.8844650199</v>
      </c>
      <c r="E47" s="16">
        <v>243029.94051150949</v>
      </c>
      <c r="F47" s="16">
        <v>1.5512606399999997</v>
      </c>
      <c r="G47" s="17">
        <f t="shared" si="2"/>
        <v>1919833.3762371694</v>
      </c>
      <c r="H47" s="57"/>
    </row>
    <row r="48" spans="2:8" ht="14.5" x14ac:dyDescent="0.35">
      <c r="B48" s="8"/>
      <c r="C48" s="9" t="s">
        <v>3</v>
      </c>
      <c r="D48" s="18">
        <v>1510786.5438467318</v>
      </c>
      <c r="E48" s="19">
        <v>216940.55549506005</v>
      </c>
      <c r="F48" s="19">
        <v>1.5024403100000006</v>
      </c>
      <c r="G48" s="20">
        <f t="shared" si="2"/>
        <v>1727728.6017821019</v>
      </c>
      <c r="H48" s="57"/>
    </row>
    <row r="49" spans="2:8" ht="14.5" x14ac:dyDescent="0.35">
      <c r="B49" s="8"/>
      <c r="C49" s="9" t="s">
        <v>4</v>
      </c>
      <c r="D49" s="18">
        <v>1683840.0206074435</v>
      </c>
      <c r="E49" s="19">
        <v>256162.63189898018</v>
      </c>
      <c r="F49" s="19">
        <v>1.4254179199999997</v>
      </c>
      <c r="G49" s="20">
        <f t="shared" si="2"/>
        <v>1940004.0779243438</v>
      </c>
      <c r="H49" s="57"/>
    </row>
    <row r="50" spans="2:8" ht="14.5" x14ac:dyDescent="0.35">
      <c r="B50" s="8"/>
      <c r="C50" s="9" t="s">
        <v>5</v>
      </c>
      <c r="D50" s="18">
        <v>1689804.1940139204</v>
      </c>
      <c r="E50" s="19">
        <v>266613.50727663952</v>
      </c>
      <c r="F50" s="19">
        <v>1.5416738499999998</v>
      </c>
      <c r="G50" s="20">
        <f t="shared" ref="G50:G61" si="3">SUM(D50:F50)</f>
        <v>1956419.24296441</v>
      </c>
      <c r="H50" s="57"/>
    </row>
    <row r="51" spans="2:8" ht="14.5" x14ac:dyDescent="0.35">
      <c r="B51" s="8"/>
      <c r="C51" s="9" t="s">
        <v>6</v>
      </c>
      <c r="D51" s="18">
        <v>1807678.8966562783</v>
      </c>
      <c r="E51" s="19">
        <v>246160.66828772027</v>
      </c>
      <c r="F51" s="19">
        <v>1.2510312000000003</v>
      </c>
      <c r="G51" s="20">
        <f t="shared" si="3"/>
        <v>2053840.8159751985</v>
      </c>
      <c r="H51" s="57"/>
    </row>
    <row r="52" spans="2:8" ht="14.5" x14ac:dyDescent="0.35">
      <c r="B52" s="8"/>
      <c r="C52" s="9" t="s">
        <v>7</v>
      </c>
      <c r="D52" s="18">
        <v>1864590.975365012</v>
      </c>
      <c r="E52" s="19">
        <v>264067.8243709802</v>
      </c>
      <c r="F52" s="19">
        <v>0.94553341999999974</v>
      </c>
      <c r="G52" s="20">
        <f t="shared" si="3"/>
        <v>2128659.7452694122</v>
      </c>
      <c r="H52" s="57"/>
    </row>
    <row r="53" spans="2:8" ht="14.5" x14ac:dyDescent="0.35">
      <c r="B53" s="8"/>
      <c r="C53" s="9" t="s">
        <v>8</v>
      </c>
      <c r="D53" s="18">
        <v>1946407.9132907838</v>
      </c>
      <c r="E53" s="19">
        <v>258992.69718284122</v>
      </c>
      <c r="F53" s="19">
        <v>1.1615891900000002</v>
      </c>
      <c r="G53" s="20">
        <f t="shared" si="3"/>
        <v>2205401.7720628148</v>
      </c>
      <c r="H53" s="57"/>
    </row>
    <row r="54" spans="2:8" ht="14.5" x14ac:dyDescent="0.35">
      <c r="B54" s="8"/>
      <c r="C54" s="9" t="s">
        <v>9</v>
      </c>
      <c r="D54" s="18">
        <v>1927565.0550812669</v>
      </c>
      <c r="E54" s="19">
        <v>254675.85137545917</v>
      </c>
      <c r="F54" s="19">
        <v>0.46708997999999979</v>
      </c>
      <c r="G54" s="20">
        <f t="shared" si="3"/>
        <v>2182241.373546706</v>
      </c>
      <c r="H54" s="57"/>
    </row>
    <row r="55" spans="2:8" ht="14.5" x14ac:dyDescent="0.35">
      <c r="B55" s="8"/>
      <c r="C55" s="9" t="s">
        <v>10</v>
      </c>
      <c r="D55" s="18">
        <v>1868044.2444993213</v>
      </c>
      <c r="E55" s="19">
        <v>240555.36003592002</v>
      </c>
      <c r="F55" s="19">
        <v>0.32406452999999974</v>
      </c>
      <c r="G55" s="20">
        <f t="shared" si="3"/>
        <v>2108599.9285997711</v>
      </c>
      <c r="H55" s="57"/>
    </row>
    <row r="56" spans="2:8" ht="14.5" x14ac:dyDescent="0.35">
      <c r="B56" s="8"/>
      <c r="C56" s="9" t="s">
        <v>11</v>
      </c>
      <c r="D56" s="18">
        <v>1960769.2951622163</v>
      </c>
      <c r="E56" s="19">
        <v>257427.62603193973</v>
      </c>
      <c r="F56" s="19">
        <v>0.39112646999999978</v>
      </c>
      <c r="G56" s="20">
        <f t="shared" si="3"/>
        <v>2218197.3123206263</v>
      </c>
      <c r="H56" s="57"/>
    </row>
    <row r="57" spans="2:8" ht="14.5" x14ac:dyDescent="0.35">
      <c r="B57" s="8"/>
      <c r="C57" s="9" t="s">
        <v>12</v>
      </c>
      <c r="D57" s="18">
        <v>1969622.7446466899</v>
      </c>
      <c r="E57" s="19">
        <v>262682.96424524003</v>
      </c>
      <c r="F57" s="19">
        <v>0.40013935</v>
      </c>
      <c r="G57" s="20">
        <f t="shared" si="3"/>
        <v>2232306.10903128</v>
      </c>
      <c r="H57" s="57"/>
    </row>
    <row r="58" spans="2:8" ht="15" thickBot="1" x14ac:dyDescent="0.4">
      <c r="B58" s="10"/>
      <c r="C58" s="11" t="s">
        <v>13</v>
      </c>
      <c r="D58" s="21">
        <v>2033283.8831606933</v>
      </c>
      <c r="E58" s="22">
        <v>262458.99225699215</v>
      </c>
      <c r="F58" s="22">
        <v>5.240071000000001E-2</v>
      </c>
      <c r="G58" s="23">
        <f t="shared" si="3"/>
        <v>2295742.9278183957</v>
      </c>
      <c r="H58" s="57"/>
    </row>
    <row r="59" spans="2:8" ht="14.5" x14ac:dyDescent="0.35">
      <c r="B59" s="6">
        <v>2023</v>
      </c>
      <c r="C59" s="7" t="s">
        <v>2</v>
      </c>
      <c r="D59" s="15">
        <v>2143476.884535288</v>
      </c>
      <c r="E59" s="16">
        <v>287610.0177575805</v>
      </c>
      <c r="F59" s="16">
        <v>4.6513109999999989E-2</v>
      </c>
      <c r="G59" s="17">
        <f t="shared" si="3"/>
        <v>2431086.9488059785</v>
      </c>
      <c r="H59" s="76"/>
    </row>
    <row r="60" spans="2:8" ht="14.5" x14ac:dyDescent="0.35">
      <c r="B60" s="8"/>
      <c r="C60" s="9" t="s">
        <v>3</v>
      </c>
      <c r="D60" s="18">
        <v>1902521.8588171394</v>
      </c>
      <c r="E60" s="19">
        <v>258920.50266621943</v>
      </c>
      <c r="F60" s="19">
        <v>3.7399999999999988E-5</v>
      </c>
      <c r="G60" s="20">
        <f t="shared" si="3"/>
        <v>2161442.3615207588</v>
      </c>
      <c r="H60" s="76"/>
    </row>
    <row r="61" spans="2:8" ht="14.5" x14ac:dyDescent="0.35">
      <c r="B61" s="8"/>
      <c r="C61" s="9" t="s">
        <v>4</v>
      </c>
      <c r="D61" s="18">
        <v>2236906.0050927186</v>
      </c>
      <c r="E61" s="19">
        <v>173676.93852112995</v>
      </c>
      <c r="F61" s="19">
        <v>4.7329999999999982E-5</v>
      </c>
      <c r="G61" s="20">
        <f t="shared" si="3"/>
        <v>2410582.9436611785</v>
      </c>
      <c r="H61" s="76"/>
    </row>
    <row r="62" spans="2:8" ht="14.5" x14ac:dyDescent="0.35">
      <c r="B62" s="8"/>
      <c r="C62" s="9" t="s">
        <v>5</v>
      </c>
      <c r="D62" s="18">
        <v>2185975.9499591021</v>
      </c>
      <c r="E62" s="19">
        <v>173965.32427284968</v>
      </c>
      <c r="F62" s="19">
        <v>1.808E-5</v>
      </c>
      <c r="G62" s="20">
        <f t="shared" ref="G62:G73" si="4">SUM(D62:F62)</f>
        <v>2359941.2742500319</v>
      </c>
      <c r="H62" s="76"/>
    </row>
    <row r="63" spans="2:8" ht="14.5" x14ac:dyDescent="0.35">
      <c r="B63" s="8"/>
      <c r="C63" s="9" t="s">
        <v>6</v>
      </c>
      <c r="D63" s="18">
        <v>2312901.2985832002</v>
      </c>
      <c r="E63" s="19">
        <v>182851.50130484049</v>
      </c>
      <c r="F63" s="19">
        <v>2.2719999999999999E-5</v>
      </c>
      <c r="G63" s="20">
        <f t="shared" si="4"/>
        <v>2495752.799910761</v>
      </c>
      <c r="H63" s="76"/>
    </row>
    <row r="64" spans="2:8" ht="14.5" x14ac:dyDescent="0.35">
      <c r="B64" s="8"/>
      <c r="C64" s="9" t="s">
        <v>7</v>
      </c>
      <c r="D64" s="18">
        <v>2365187.3354577068</v>
      </c>
      <c r="E64" s="19">
        <v>187985.22988155007</v>
      </c>
      <c r="F64" s="19"/>
      <c r="G64" s="20">
        <f t="shared" si="4"/>
        <v>2553172.565339257</v>
      </c>
      <c r="H64" s="76"/>
    </row>
    <row r="65" spans="2:8" ht="14.5" x14ac:dyDescent="0.35">
      <c r="B65" s="8"/>
      <c r="C65" s="9" t="s">
        <v>8</v>
      </c>
      <c r="D65" s="18">
        <v>2439747.6303564301</v>
      </c>
      <c r="E65" s="19">
        <v>195610.10556445969</v>
      </c>
      <c r="F65" s="19"/>
      <c r="G65" s="20">
        <f t="shared" si="4"/>
        <v>2635357.7359208898</v>
      </c>
      <c r="H65" s="76"/>
    </row>
    <row r="66" spans="2:8" ht="14.5" x14ac:dyDescent="0.35">
      <c r="B66" s="8"/>
      <c r="C66" s="9" t="s">
        <v>9</v>
      </c>
      <c r="D66" s="18">
        <v>2411858.3728777366</v>
      </c>
      <c r="E66" s="19">
        <v>206328.18125224987</v>
      </c>
      <c r="F66" s="19">
        <v>2.1710000000000004E-5</v>
      </c>
      <c r="G66" s="20">
        <f t="shared" si="4"/>
        <v>2618186.5541516966</v>
      </c>
      <c r="H66" s="76"/>
    </row>
    <row r="67" spans="2:8" ht="14.5" x14ac:dyDescent="0.35">
      <c r="B67" s="8"/>
      <c r="C67" s="9" t="s">
        <v>10</v>
      </c>
      <c r="D67" s="18">
        <v>2376901.7831238052</v>
      </c>
      <c r="E67" s="19">
        <v>196372.5053165397</v>
      </c>
      <c r="F67" s="19">
        <v>1.2000000000000002E-5</v>
      </c>
      <c r="G67" s="20">
        <f t="shared" si="4"/>
        <v>2573274.2884523449</v>
      </c>
      <c r="H67" s="76"/>
    </row>
    <row r="68" spans="2:8" ht="14.5" x14ac:dyDescent="0.35">
      <c r="B68" s="8"/>
      <c r="C68" s="9" t="s">
        <v>11</v>
      </c>
      <c r="D68" s="18">
        <v>2388404.2798991315</v>
      </c>
      <c r="E68" s="19">
        <v>203215.27837145043</v>
      </c>
      <c r="F68" s="19">
        <v>7.5198799999999996E-3</v>
      </c>
      <c r="G68" s="20">
        <f t="shared" si="4"/>
        <v>2591619.5657904618</v>
      </c>
      <c r="H68" s="76"/>
    </row>
    <row r="69" spans="2:8" ht="14.5" x14ac:dyDescent="0.35">
      <c r="B69" s="8"/>
      <c r="C69" s="9" t="s">
        <v>12</v>
      </c>
      <c r="D69" s="18">
        <v>2334833.0824808581</v>
      </c>
      <c r="E69" s="19">
        <v>199363.40243530148</v>
      </c>
      <c r="F69" s="19">
        <v>4.5879700000000002E-3</v>
      </c>
      <c r="G69" s="20">
        <f t="shared" si="4"/>
        <v>2534196.4895041296</v>
      </c>
      <c r="H69" s="76"/>
    </row>
    <row r="70" spans="2:8" ht="15" thickBot="1" x14ac:dyDescent="0.4">
      <c r="B70" s="10"/>
      <c r="C70" s="11" t="s">
        <v>13</v>
      </c>
      <c r="D70" s="21">
        <v>2449256.9736223337</v>
      </c>
      <c r="E70" s="22">
        <v>199328.19074564095</v>
      </c>
      <c r="F70" s="22">
        <v>0</v>
      </c>
      <c r="G70" s="23">
        <f t="shared" si="4"/>
        <v>2648585.1643679747</v>
      </c>
      <c r="H70" s="76"/>
    </row>
    <row r="71" spans="2:8" ht="14.5" x14ac:dyDescent="0.35">
      <c r="B71" s="6">
        <v>2024</v>
      </c>
      <c r="C71" s="7" t="s">
        <v>2</v>
      </c>
      <c r="D71" s="15">
        <v>2440273.1056319764</v>
      </c>
      <c r="E71" s="16">
        <v>209634.26848463906</v>
      </c>
      <c r="F71" s="16"/>
      <c r="G71" s="17">
        <f t="shared" si="4"/>
        <v>2649907.3741166154</v>
      </c>
      <c r="H71" s="76"/>
    </row>
    <row r="72" spans="2:8" ht="14.5" x14ac:dyDescent="0.35">
      <c r="B72" s="8"/>
      <c r="C72" s="9" t="s">
        <v>3</v>
      </c>
      <c r="D72" s="18">
        <v>2347078.2967082066</v>
      </c>
      <c r="E72" s="19">
        <v>196624.68839145932</v>
      </c>
      <c r="F72" s="19"/>
      <c r="G72" s="20">
        <f t="shared" si="4"/>
        <v>2543702.9850996658</v>
      </c>
      <c r="H72" s="76"/>
    </row>
    <row r="73" spans="2:8" ht="14.5" x14ac:dyDescent="0.35">
      <c r="B73" s="8"/>
      <c r="C73" s="9" t="s">
        <v>4</v>
      </c>
      <c r="D73" s="18">
        <v>2457188.8182244264</v>
      </c>
      <c r="E73" s="19">
        <v>208058.78073969975</v>
      </c>
      <c r="F73" s="19"/>
      <c r="G73" s="20">
        <f t="shared" si="4"/>
        <v>2665247.5989641263</v>
      </c>
      <c r="H73" s="76"/>
    </row>
    <row r="74" spans="2:8" ht="14.5" x14ac:dyDescent="0.35">
      <c r="B74" s="8"/>
      <c r="C74" s="9" t="s">
        <v>5</v>
      </c>
      <c r="D74" s="18">
        <v>2433144.858506185</v>
      </c>
      <c r="E74" s="19">
        <v>215448.24546265849</v>
      </c>
      <c r="F74" s="19"/>
      <c r="G74" s="20">
        <f t="shared" ref="G74:G83" si="5">SUM(D74:F74)</f>
        <v>2648593.1039688434</v>
      </c>
      <c r="H74" s="76"/>
    </row>
    <row r="75" spans="2:8" ht="14.5" x14ac:dyDescent="0.35">
      <c r="B75" s="8"/>
      <c r="C75" s="9" t="s">
        <v>6</v>
      </c>
      <c r="D75" s="18">
        <v>2632803.9460704369</v>
      </c>
      <c r="E75" s="19">
        <v>221611.1537832192</v>
      </c>
      <c r="F75" s="19">
        <v>3.0000000000000001E-6</v>
      </c>
      <c r="G75" s="20">
        <f t="shared" si="5"/>
        <v>2854415.099856656</v>
      </c>
      <c r="H75" s="76"/>
    </row>
    <row r="76" spans="2:8" ht="14.5" x14ac:dyDescent="0.35">
      <c r="B76" s="8"/>
      <c r="C76" s="9" t="s">
        <v>7</v>
      </c>
      <c r="D76" s="18">
        <v>2678222.8685512813</v>
      </c>
      <c r="E76" s="19">
        <v>226197.05083385145</v>
      </c>
      <c r="F76" s="19">
        <v>3.0000000000000001E-6</v>
      </c>
      <c r="G76" s="20">
        <f t="shared" si="5"/>
        <v>2904419.9193881326</v>
      </c>
      <c r="H76" s="76"/>
    </row>
    <row r="77" spans="2:8" ht="14.5" x14ac:dyDescent="0.35">
      <c r="B77" s="8"/>
      <c r="C77" s="9" t="s">
        <v>8</v>
      </c>
      <c r="D77" s="18">
        <v>2660285.2888720259</v>
      </c>
      <c r="E77" s="19">
        <v>219577.1020026888</v>
      </c>
      <c r="F77" s="19"/>
      <c r="G77" s="20">
        <f t="shared" si="5"/>
        <v>2879862.3908747146</v>
      </c>
      <c r="H77" s="76"/>
    </row>
    <row r="78" spans="2:8" ht="14.5" x14ac:dyDescent="0.35">
      <c r="B78" s="8"/>
      <c r="C78" s="9" t="s">
        <v>9</v>
      </c>
      <c r="D78" s="18">
        <v>2582901.6793909292</v>
      </c>
      <c r="E78" s="19">
        <v>217055.67650481069</v>
      </c>
      <c r="F78" s="19">
        <v>5.9999999999999993E-6</v>
      </c>
      <c r="G78" s="20">
        <f t="shared" si="5"/>
        <v>2799957.35590174</v>
      </c>
      <c r="H78" s="76"/>
    </row>
    <row r="79" spans="2:8" ht="14.5" x14ac:dyDescent="0.35">
      <c r="B79" s="8"/>
      <c r="C79" s="9" t="s">
        <v>10</v>
      </c>
      <c r="D79" s="18">
        <v>2534327.3310065102</v>
      </c>
      <c r="E79" s="19">
        <v>209485.56159337019</v>
      </c>
      <c r="F79" s="19"/>
      <c r="G79" s="20">
        <f t="shared" si="5"/>
        <v>2743812.8925998802</v>
      </c>
      <c r="H79" s="76"/>
    </row>
    <row r="80" spans="2:8" ht="14.5" x14ac:dyDescent="0.35">
      <c r="B80" s="8"/>
      <c r="C80" s="9" t="s">
        <v>11</v>
      </c>
      <c r="D80" s="18">
        <v>2607574.9828363024</v>
      </c>
      <c r="E80" s="19">
        <v>221327.01645090882</v>
      </c>
      <c r="F80" s="19"/>
      <c r="G80" s="20">
        <f t="shared" si="5"/>
        <v>2828901.9992872113</v>
      </c>
      <c r="H80" s="76"/>
    </row>
    <row r="81" spans="2:8" ht="14.5" x14ac:dyDescent="0.35">
      <c r="B81" s="8"/>
      <c r="C81" s="9" t="s">
        <v>12</v>
      </c>
      <c r="D81" s="18">
        <v>2576708.3557761386</v>
      </c>
      <c r="E81" s="19">
        <v>223144.67697863872</v>
      </c>
      <c r="F81" s="19"/>
      <c r="G81" s="20">
        <f t="shared" si="5"/>
        <v>2799853.0327547775</v>
      </c>
      <c r="H81" s="76"/>
    </row>
    <row r="82" spans="2:8" ht="15" thickBot="1" x14ac:dyDescent="0.4">
      <c r="B82" s="10"/>
      <c r="C82" s="11" t="s">
        <v>13</v>
      </c>
      <c r="D82" s="21">
        <v>2652555.2267054119</v>
      </c>
      <c r="E82" s="22">
        <v>225158.3770954998</v>
      </c>
      <c r="F82" s="22"/>
      <c r="G82" s="23">
        <f t="shared" si="5"/>
        <v>2877713.6038009119</v>
      </c>
      <c r="H82" s="76"/>
    </row>
    <row r="83" spans="2:8" ht="14.5" x14ac:dyDescent="0.35">
      <c r="B83" s="6">
        <v>2025</v>
      </c>
      <c r="C83" s="7" t="s">
        <v>2</v>
      </c>
      <c r="D83" s="15">
        <v>2675755.91400326</v>
      </c>
      <c r="E83" s="16">
        <v>226552.78509090201</v>
      </c>
      <c r="F83" s="16"/>
      <c r="G83" s="17">
        <f t="shared" si="5"/>
        <v>2902308.6990941619</v>
      </c>
      <c r="H83" s="76"/>
    </row>
    <row r="84" spans="2:8" ht="14.5" x14ac:dyDescent="0.35">
      <c r="B84" s="8"/>
      <c r="C84" s="9" t="s">
        <v>3</v>
      </c>
      <c r="D84" s="18">
        <v>2585379.2276930148</v>
      </c>
      <c r="E84" s="19">
        <v>210136.3441941996</v>
      </c>
      <c r="F84" s="19"/>
      <c r="G84" s="20">
        <f t="shared" ref="G84:G95" si="6">SUM(D84:F84)</f>
        <v>2795515.5718872142</v>
      </c>
      <c r="H84" s="76"/>
    </row>
    <row r="85" spans="2:8" ht="14.5" x14ac:dyDescent="0.35">
      <c r="B85" s="8"/>
      <c r="C85" s="9" t="s">
        <v>4</v>
      </c>
      <c r="D85" s="18">
        <v>2797898.8702788162</v>
      </c>
      <c r="E85" s="19">
        <v>236603.26438292177</v>
      </c>
      <c r="F85" s="19"/>
      <c r="G85" s="20">
        <f t="shared" si="6"/>
        <v>3034502.1346617378</v>
      </c>
      <c r="H85" s="76"/>
    </row>
    <row r="86" spans="2:8" ht="14.5" x14ac:dyDescent="0.35">
      <c r="B86" s="8"/>
      <c r="C86" s="9" t="s">
        <v>5</v>
      </c>
      <c r="D86" s="18">
        <v>2824131.5070335167</v>
      </c>
      <c r="E86" s="19">
        <v>226049.98114388887</v>
      </c>
      <c r="F86" s="19"/>
      <c r="G86" s="20">
        <f t="shared" si="6"/>
        <v>3050181.4881774057</v>
      </c>
      <c r="H86" s="76"/>
    </row>
    <row r="87" spans="2:8" ht="14.5" x14ac:dyDescent="0.35">
      <c r="B87" s="8"/>
      <c r="C87" s="9" t="s">
        <v>6</v>
      </c>
      <c r="D87" s="18">
        <v>2966926.7173979916</v>
      </c>
      <c r="E87" s="19">
        <v>212963.62468086128</v>
      </c>
      <c r="F87" s="19"/>
      <c r="G87" s="20">
        <f t="shared" si="6"/>
        <v>3179890.3420788529</v>
      </c>
      <c r="H87" s="76"/>
    </row>
    <row r="88" spans="2:8" ht="14.5" x14ac:dyDescent="0.35">
      <c r="B88" s="8"/>
      <c r="C88" s="9" t="s">
        <v>7</v>
      </c>
      <c r="D88" s="18">
        <v>2704675.8866315149</v>
      </c>
      <c r="E88" s="19">
        <v>211022.51231144086</v>
      </c>
      <c r="F88" s="19"/>
      <c r="G88" s="20">
        <f t="shared" si="6"/>
        <v>2915698.3989429558</v>
      </c>
      <c r="H88" s="76"/>
    </row>
    <row r="89" spans="2:8" ht="14.5" x14ac:dyDescent="0.35">
      <c r="B89" s="8"/>
      <c r="C89" s="9" t="s">
        <v>8</v>
      </c>
      <c r="D89" s="18">
        <v>2848506.2515802439</v>
      </c>
      <c r="E89" s="19">
        <v>225299.02664681082</v>
      </c>
      <c r="F89" s="19"/>
      <c r="G89" s="20">
        <f t="shared" si="6"/>
        <v>3073805.2782270545</v>
      </c>
      <c r="H89" s="76"/>
    </row>
    <row r="90" spans="2:8" ht="14.5" customHeight="1" x14ac:dyDescent="0.35">
      <c r="B90" s="8"/>
      <c r="C90" s="9" t="s">
        <v>9</v>
      </c>
      <c r="D90" s="18">
        <v>2880897.6588287936</v>
      </c>
      <c r="E90" s="19">
        <v>232549.9244725907</v>
      </c>
      <c r="F90" s="19"/>
      <c r="G90" s="20">
        <f t="shared" si="6"/>
        <v>3113447.5833013845</v>
      </c>
      <c r="H90" s="76"/>
    </row>
    <row r="91" spans="2:8" ht="14.5" customHeight="1" x14ac:dyDescent="0.35">
      <c r="B91" s="8"/>
      <c r="C91" s="9" t="s">
        <v>10</v>
      </c>
      <c r="D91" s="18">
        <v>2757107.9628122961</v>
      </c>
      <c r="E91" s="19">
        <v>224537.3267871211</v>
      </c>
      <c r="F91" s="19"/>
      <c r="G91" s="20">
        <f t="shared" si="6"/>
        <v>2981645.2895994172</v>
      </c>
      <c r="H91" s="76"/>
    </row>
    <row r="92" spans="2:8" ht="14.5" customHeight="1" x14ac:dyDescent="0.35">
      <c r="B92" s="8"/>
      <c r="C92" s="9" t="s">
        <v>11</v>
      </c>
      <c r="D92" s="18">
        <v>2822299.8782824408</v>
      </c>
      <c r="E92" s="19">
        <v>201796.20059894986</v>
      </c>
      <c r="F92" s="19"/>
      <c r="G92" s="20">
        <f t="shared" si="6"/>
        <v>3024096.0788813909</v>
      </c>
      <c r="H92" s="76"/>
    </row>
    <row r="93" spans="2:8" ht="14.5" customHeight="1" x14ac:dyDescent="0.35">
      <c r="B93" s="8"/>
      <c r="C93" s="9" t="s">
        <v>12</v>
      </c>
      <c r="D93" s="18">
        <v>2871519.593167223</v>
      </c>
      <c r="E93" s="19">
        <v>173227.84469425975</v>
      </c>
      <c r="F93" s="19"/>
      <c r="G93" s="20">
        <f t="shared" si="6"/>
        <v>3044747.4378614826</v>
      </c>
      <c r="H93" s="76"/>
    </row>
    <row r="94" spans="2:8" ht="14.5" customHeight="1" thickBot="1" x14ac:dyDescent="0.4">
      <c r="B94" s="10"/>
      <c r="C94" s="11" t="s">
        <v>13</v>
      </c>
      <c r="D94" s="21">
        <v>3073849.3348682299</v>
      </c>
      <c r="E94" s="22">
        <v>166760.30925233971</v>
      </c>
      <c r="F94" s="22"/>
      <c r="G94" s="23">
        <f t="shared" si="6"/>
        <v>3240609.6441205698</v>
      </c>
      <c r="H94" s="76"/>
    </row>
    <row r="95" spans="2:8" ht="14.5" customHeight="1" x14ac:dyDescent="0.35">
      <c r="B95" s="6">
        <v>2026</v>
      </c>
      <c r="C95" s="7" t="s">
        <v>2</v>
      </c>
      <c r="D95" s="15">
        <v>3009119.9391844035</v>
      </c>
      <c r="E95" s="16">
        <v>154517.19325522968</v>
      </c>
      <c r="F95" s="16"/>
      <c r="G95" s="17">
        <f t="shared" si="6"/>
        <v>3163637.1324396334</v>
      </c>
      <c r="H95" s="76"/>
    </row>
    <row r="96" spans="2:8" ht="14.5" customHeight="1" x14ac:dyDescent="0.35">
      <c r="B96" s="8"/>
      <c r="C96" s="9" t="s">
        <v>3</v>
      </c>
      <c r="D96" s="18">
        <v>2730179.2001900156</v>
      </c>
      <c r="E96" s="19">
        <v>138524.5033717303</v>
      </c>
      <c r="F96" s="19"/>
      <c r="G96" s="20">
        <f>SUM(D96:F96)</f>
        <v>2868703.703561746</v>
      </c>
      <c r="H96" s="76"/>
    </row>
    <row r="97" spans="2:8" ht="14.5" customHeight="1" x14ac:dyDescent="0.35">
      <c r="B97" s="8"/>
      <c r="C97" s="9" t="s">
        <v>4</v>
      </c>
      <c r="D97" s="18">
        <v>2863389.3994227373</v>
      </c>
      <c r="E97" s="19">
        <v>154231.92095217048</v>
      </c>
      <c r="F97" s="19"/>
      <c r="G97" s="20">
        <f>SUM(D97:F97)</f>
        <v>3017621.3203749079</v>
      </c>
      <c r="H97" s="76"/>
    </row>
    <row r="98" spans="2:8" ht="14.5" customHeight="1" x14ac:dyDescent="0.35">
      <c r="B98" s="8"/>
      <c r="C98" s="9" t="s">
        <v>5</v>
      </c>
      <c r="D98" s="18">
        <v>2759378.8426287235</v>
      </c>
      <c r="E98" s="19">
        <v>152377.89809184018</v>
      </c>
      <c r="F98" s="19"/>
      <c r="G98" s="20">
        <f>SUM(D98:F98)</f>
        <v>2911756.7407205636</v>
      </c>
      <c r="H98" s="76"/>
    </row>
    <row r="99" spans="2:8" ht="14.5" customHeight="1" x14ac:dyDescent="0.35">
      <c r="B99" s="8"/>
      <c r="C99" s="9" t="s">
        <v>6</v>
      </c>
      <c r="D99" s="18">
        <v>3092092.2021155795</v>
      </c>
      <c r="E99" s="19">
        <v>161619.74679933203</v>
      </c>
      <c r="F99" s="19"/>
      <c r="G99" s="20">
        <f>SUM(D99:F99)</f>
        <v>3253711.9489149116</v>
      </c>
      <c r="H99" s="76"/>
    </row>
    <row r="100" spans="2:8" ht="14.5" customHeight="1" thickBot="1" x14ac:dyDescent="0.4">
      <c r="B100" s="10"/>
      <c r="C100" s="11" t="s">
        <v>7</v>
      </c>
      <c r="D100" s="21">
        <v>3251774.2509134281</v>
      </c>
      <c r="E100" s="22">
        <v>175516.19736743887</v>
      </c>
      <c r="F100" s="22"/>
      <c r="G100" s="23">
        <f t="shared" ref="G100" si="7">SUM(D100:F100)</f>
        <v>3427290.4482808672</v>
      </c>
      <c r="H100" s="76"/>
    </row>
    <row r="101" spans="2:8" ht="15" thickBot="1" x14ac:dyDescent="0.4">
      <c r="B101" s="53" t="str">
        <f>VAR</f>
        <v>ACUM. JUL25-JUN26</v>
      </c>
      <c r="C101" s="54"/>
      <c r="D101" s="72">
        <f>SUM(D89:D100)</f>
        <v>34960114.51399412</v>
      </c>
      <c r="E101" s="73">
        <f>SUM(E89:E100)</f>
        <v>2160958.0922898133</v>
      </c>
      <c r="F101" s="73"/>
      <c r="G101" s="71">
        <f>SUM(G89:G100)</f>
        <v>37121072.606283933</v>
      </c>
      <c r="H101" s="75"/>
    </row>
    <row r="102" spans="2:8" ht="15" thickBot="1" x14ac:dyDescent="0.4">
      <c r="B102" s="27" t="str">
        <f>VAR_1</f>
        <v>VAR. ACUM. JUL-JUN (2025/2026)</v>
      </c>
      <c r="C102" s="28"/>
      <c r="D102" s="44">
        <f>SUM(D89:D100)/SUM(D77:D88)-1</f>
        <v>8.6760018324476551E-2</v>
      </c>
      <c r="E102" s="45">
        <f>SUM(E89:E100)/SUM(E77:E88)-1</f>
        <v>-0.18116896331314736</v>
      </c>
      <c r="F102" s="45"/>
      <c r="G102" s="43">
        <f>SUM(G89:G100)/SUM(G77:G88)-1</f>
        <v>6.6446263670369765E-2</v>
      </c>
      <c r="H102" s="75"/>
    </row>
    <row r="103" spans="2:8" ht="15" thickBot="1" x14ac:dyDescent="0.4">
      <c r="B103" s="27" t="str">
        <f>VAR_2</f>
        <v>PART. ACUM. JUL25-JUN26</v>
      </c>
      <c r="C103" s="28"/>
      <c r="D103" s="44">
        <f>SUM(D89:D100)/SUM($G$89:$G$100)</f>
        <v>0.94178621627641224</v>
      </c>
      <c r="E103" s="45">
        <f>SUM(E89:E100)/SUM($G$89:$G$100)</f>
        <v>5.821378372358782E-2</v>
      </c>
      <c r="F103" s="46"/>
      <c r="G103" s="43">
        <f>SUM(G89:G100)/SUM($G$89:$G$100)</f>
        <v>1</v>
      </c>
    </row>
    <row r="104" spans="2:8" ht="14.5" x14ac:dyDescent="0.35"/>
    <row r="105" spans="2:8" ht="14.5" x14ac:dyDescent="0.35"/>
    <row r="106" spans="2:8" ht="14.5" x14ac:dyDescent="0.35"/>
    <row r="107" spans="2:8" ht="14.5" x14ac:dyDescent="0.35"/>
    <row r="108" spans="2:8" ht="14.5" x14ac:dyDescent="0.35"/>
    <row r="109" spans="2:8" ht="14.5" x14ac:dyDescent="0.35"/>
    <row r="110" spans="2:8" ht="14.5" x14ac:dyDescent="0.35"/>
    <row r="111" spans="2:8" ht="14.5" x14ac:dyDescent="0.35"/>
    <row r="112" spans="2:8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</sheetData>
  <mergeCells count="3">
    <mergeCell ref="B9:B10"/>
    <mergeCell ref="C9:C10"/>
    <mergeCell ref="D9:G9"/>
  </mergeCells>
  <phoneticPr fontId="24" type="noConversion"/>
  <pageMargins left="0.7" right="0.7" top="0.75" bottom="0.75" header="0.3" footer="0.3"/>
  <ignoredErrors>
    <ignoredError sqref="D101:G103" formulaRange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C120"/>
  <sheetViews>
    <sheetView showGridLines="0" tabSelected="1" topLeftCell="B9" zoomScale="110" zoomScaleNormal="110" workbookViewId="0">
      <pane xSplit="2" ySplit="2" topLeftCell="D91" activePane="bottomRight" state="frozen"/>
      <selection activeCell="B9" sqref="B9"/>
      <selection pane="topRight" activeCell="D9" sqref="D9"/>
      <selection pane="bottomLeft" activeCell="B11" sqref="B11"/>
      <selection pane="bottomRight" activeCell="F99" sqref="F99"/>
    </sheetView>
  </sheetViews>
  <sheetFormatPr baseColWidth="10" defaultColWidth="0" defaultRowHeight="0" customHeight="1" zeroHeight="1" x14ac:dyDescent="0.35"/>
  <cols>
    <col min="1" max="1" width="18.26953125" customWidth="1"/>
    <col min="2" max="2" width="16.1796875" customWidth="1"/>
    <col min="3" max="6" width="12.26953125" customWidth="1"/>
    <col min="7" max="9" width="11.54296875" customWidth="1"/>
    <col min="10" max="11" width="11.54296875" hidden="1" customWidth="1"/>
    <col min="12" max="17" width="11.54296875" customWidth="1"/>
    <col min="18" max="18" width="15.36328125" customWidth="1"/>
    <col min="19" max="19" width="11.54296875" customWidth="1"/>
    <col min="20" max="20" width="17" customWidth="1"/>
    <col min="21" max="29" width="11.54296875" customWidth="1"/>
    <col min="30" max="16381" width="11.54296875" hidden="1" customWidth="1"/>
    <col min="16382" max="16382" width="6.26953125" hidden="1" customWidth="1"/>
    <col min="16383" max="16383" width="7.6328125" hidden="1" customWidth="1"/>
    <col min="16384" max="16384" width="11.54296875" hidden="1" customWidth="1"/>
  </cols>
  <sheetData>
    <row r="1" spans="1:18" ht="14.5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4.5" x14ac:dyDescent="0.35">
      <c r="A2" s="2"/>
      <c r="B2" s="26" t="s">
        <v>30</v>
      </c>
      <c r="C2" s="2"/>
      <c r="D2" s="2"/>
      <c r="E2" s="2"/>
      <c r="F2" s="2"/>
      <c r="G2" s="3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 ht="14.5" x14ac:dyDescent="0.35">
      <c r="A3" s="2"/>
      <c r="B3" s="26" t="s">
        <v>32</v>
      </c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8" ht="14.5" x14ac:dyDescent="0.35">
      <c r="A4" s="2"/>
      <c r="B4" s="4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8" ht="14.5" x14ac:dyDescent="0.35">
      <c r="A5" s="1"/>
      <c r="B5" s="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8" ht="14.5" x14ac:dyDescent="0.35"/>
    <row r="7" spans="1:18" ht="14.5" x14ac:dyDescent="0.35"/>
    <row r="8" spans="1:18" ht="15" thickBot="1" x14ac:dyDescent="0.4"/>
    <row r="9" spans="1:18" ht="15" thickBot="1" x14ac:dyDescent="0.4">
      <c r="B9" s="88" t="s">
        <v>0</v>
      </c>
      <c r="C9" s="90" t="s">
        <v>1</v>
      </c>
      <c r="D9" s="94" t="s">
        <v>14</v>
      </c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6"/>
    </row>
    <row r="10" spans="1:18" ht="29.5" thickBot="1" x14ac:dyDescent="0.4">
      <c r="B10" s="100"/>
      <c r="C10" s="101"/>
      <c r="D10" s="14" t="s">
        <v>33</v>
      </c>
      <c r="E10" s="14" t="s">
        <v>34</v>
      </c>
      <c r="F10" s="14" t="s">
        <v>54</v>
      </c>
      <c r="G10" s="14" t="s">
        <v>24</v>
      </c>
      <c r="H10" s="58" t="s">
        <v>35</v>
      </c>
      <c r="I10" s="58" t="s">
        <v>36</v>
      </c>
      <c r="J10" s="58"/>
      <c r="K10" s="58"/>
      <c r="L10" s="58" t="s">
        <v>37</v>
      </c>
      <c r="M10" s="58" t="s">
        <v>25</v>
      </c>
      <c r="N10" s="58" t="s">
        <v>38</v>
      </c>
      <c r="O10" s="58" t="s">
        <v>28</v>
      </c>
      <c r="P10" s="58" t="s">
        <v>26</v>
      </c>
      <c r="Q10" s="59" t="s">
        <v>15</v>
      </c>
    </row>
    <row r="11" spans="1:18" ht="13.9" customHeight="1" x14ac:dyDescent="0.35">
      <c r="B11" s="6">
        <v>2019</v>
      </c>
      <c r="C11" s="7" t="s">
        <v>2</v>
      </c>
      <c r="D11" s="15">
        <v>57000.484729490207</v>
      </c>
      <c r="E11" s="16">
        <v>20118.991588519919</v>
      </c>
      <c r="F11" s="16">
        <v>360465.46001469984</v>
      </c>
      <c r="G11" s="16">
        <v>206460.60198870089</v>
      </c>
      <c r="H11" s="16">
        <v>18327.547489650067</v>
      </c>
      <c r="I11" s="16">
        <v>18757.659823090016</v>
      </c>
      <c r="J11" s="16"/>
      <c r="K11" s="16"/>
      <c r="L11" s="16">
        <v>235.66745</v>
      </c>
      <c r="M11" s="16">
        <v>200.48988199999999</v>
      </c>
      <c r="N11" s="16">
        <v>45.498987</v>
      </c>
      <c r="O11" s="16">
        <v>42982.187385359968</v>
      </c>
      <c r="P11" s="16"/>
      <c r="Q11" s="17">
        <f>SUM(D11:P11)</f>
        <v>724594.589338511</v>
      </c>
      <c r="R11" s="57"/>
    </row>
    <row r="12" spans="1:18" ht="13.9" customHeight="1" x14ac:dyDescent="0.35">
      <c r="B12" s="8"/>
      <c r="C12" s="9" t="s">
        <v>3</v>
      </c>
      <c r="D12" s="18">
        <v>56057.134993899905</v>
      </c>
      <c r="E12" s="19">
        <v>18417.53967745</v>
      </c>
      <c r="F12" s="19">
        <v>330158.65896330017</v>
      </c>
      <c r="G12" s="19">
        <v>184188.06831933014</v>
      </c>
      <c r="H12" s="19">
        <v>19460.410092000016</v>
      </c>
      <c r="I12" s="19">
        <v>16198.291583779972</v>
      </c>
      <c r="J12" s="19"/>
      <c r="K12" s="19"/>
      <c r="L12" s="19">
        <v>212.10071200000002</v>
      </c>
      <c r="M12" s="19">
        <v>201.09134799999998</v>
      </c>
      <c r="N12" s="19">
        <v>44.300871999999998</v>
      </c>
      <c r="O12" s="19">
        <v>42857.256898610009</v>
      </c>
      <c r="P12" s="19"/>
      <c r="Q12" s="20">
        <f t="shared" ref="Q12:Q34" si="0">SUM(D12:P12)</f>
        <v>667794.85346037033</v>
      </c>
      <c r="R12" s="57"/>
    </row>
    <row r="13" spans="1:18" ht="13.9" customHeight="1" x14ac:dyDescent="0.35">
      <c r="B13" s="8"/>
      <c r="C13" s="9" t="s">
        <v>4</v>
      </c>
      <c r="D13" s="18">
        <v>58002.150540740389</v>
      </c>
      <c r="E13" s="19">
        <v>20187.972055319973</v>
      </c>
      <c r="F13" s="19">
        <v>305693.31728857005</v>
      </c>
      <c r="G13" s="19">
        <v>193916.19037407968</v>
      </c>
      <c r="H13" s="19">
        <v>21797.58675825009</v>
      </c>
      <c r="I13" s="19">
        <v>20079.602899389964</v>
      </c>
      <c r="J13" s="19"/>
      <c r="K13" s="19"/>
      <c r="L13" s="19">
        <v>24.942477</v>
      </c>
      <c r="M13" s="19">
        <v>224.482292</v>
      </c>
      <c r="N13" s="19">
        <v>42.551967999999995</v>
      </c>
      <c r="O13" s="19">
        <v>44047.791103149968</v>
      </c>
      <c r="P13" s="19"/>
      <c r="Q13" s="20">
        <f t="shared" si="0"/>
        <v>664016.58775650011</v>
      </c>
      <c r="R13" s="57"/>
    </row>
    <row r="14" spans="1:18" ht="13.9" customHeight="1" x14ac:dyDescent="0.35">
      <c r="B14" s="8"/>
      <c r="C14" s="9" t="s">
        <v>5</v>
      </c>
      <c r="D14" s="18">
        <v>58122.520741949942</v>
      </c>
      <c r="E14" s="19">
        <v>20232.331023460047</v>
      </c>
      <c r="F14" s="19">
        <v>347041.16036440025</v>
      </c>
      <c r="G14" s="19">
        <v>193440.08862196052</v>
      </c>
      <c r="H14" s="19">
        <v>26303.599255660163</v>
      </c>
      <c r="I14" s="19">
        <v>18864.253705509935</v>
      </c>
      <c r="J14" s="19"/>
      <c r="K14" s="19"/>
      <c r="L14" s="19">
        <v>25.142016999999996</v>
      </c>
      <c r="M14" s="19">
        <v>226.27815100000004</v>
      </c>
      <c r="N14" s="19">
        <v>40.173519999999996</v>
      </c>
      <c r="O14" s="19">
        <v>43516.496197809967</v>
      </c>
      <c r="P14" s="19"/>
      <c r="Q14" s="20">
        <f t="shared" si="0"/>
        <v>707812.04359875084</v>
      </c>
      <c r="R14" s="57"/>
    </row>
    <row r="15" spans="1:18" ht="13.9" customHeight="1" x14ac:dyDescent="0.35">
      <c r="B15" s="8"/>
      <c r="C15" s="9" t="s">
        <v>6</v>
      </c>
      <c r="D15" s="18">
        <v>58999.095237519767</v>
      </c>
      <c r="E15" s="19">
        <v>21957.173557210099</v>
      </c>
      <c r="F15" s="19">
        <v>369361.02700813976</v>
      </c>
      <c r="G15" s="19">
        <v>207663.55906470012</v>
      </c>
      <c r="H15" s="19">
        <v>27752.724142629919</v>
      </c>
      <c r="I15" s="19">
        <v>20648.525172940048</v>
      </c>
      <c r="J15" s="19"/>
      <c r="K15" s="19"/>
      <c r="L15" s="19">
        <v>22.941794000000002</v>
      </c>
      <c r="M15" s="19">
        <v>206.476146</v>
      </c>
      <c r="N15" s="19">
        <v>18.390018999999995</v>
      </c>
      <c r="O15" s="19">
        <v>48624.078183759972</v>
      </c>
      <c r="P15" s="19"/>
      <c r="Q15" s="20">
        <f t="shared" si="0"/>
        <v>755253.99032589968</v>
      </c>
      <c r="R15" s="57"/>
    </row>
    <row r="16" spans="1:18" ht="13.9" customHeight="1" x14ac:dyDescent="0.35">
      <c r="B16" s="8"/>
      <c r="C16" s="9" t="s">
        <v>7</v>
      </c>
      <c r="D16" s="18">
        <v>59908.90503180986</v>
      </c>
      <c r="E16" s="19">
        <v>22604.215013920049</v>
      </c>
      <c r="F16" s="19">
        <v>384738.81146440044</v>
      </c>
      <c r="G16" s="19">
        <v>212800.61434206014</v>
      </c>
      <c r="H16" s="19">
        <v>27507.305123840182</v>
      </c>
      <c r="I16" s="19">
        <v>21423.519467169925</v>
      </c>
      <c r="J16" s="19"/>
      <c r="K16" s="19"/>
      <c r="L16" s="19">
        <v>22.758259000000002</v>
      </c>
      <c r="M16" s="19">
        <v>204.824342</v>
      </c>
      <c r="N16" s="19">
        <v>11.313899999999999</v>
      </c>
      <c r="O16" s="19">
        <v>54340.792895510014</v>
      </c>
      <c r="P16" s="19"/>
      <c r="Q16" s="20">
        <f t="shared" si="0"/>
        <v>783563.05983971048</v>
      </c>
      <c r="R16" s="57"/>
    </row>
    <row r="17" spans="2:18" ht="13.9" customHeight="1" x14ac:dyDescent="0.35">
      <c r="B17" s="8"/>
      <c r="C17" s="9" t="s">
        <v>8</v>
      </c>
      <c r="D17" s="18">
        <v>60036.404138850041</v>
      </c>
      <c r="E17" s="19">
        <v>26119.283426500075</v>
      </c>
      <c r="F17" s="19">
        <v>427979.72461667913</v>
      </c>
      <c r="G17" s="19">
        <v>249571.62884576022</v>
      </c>
      <c r="H17" s="19">
        <v>31776.156532959933</v>
      </c>
      <c r="I17" s="19">
        <v>23244.960218190012</v>
      </c>
      <c r="J17" s="19"/>
      <c r="K17" s="19"/>
      <c r="L17" s="19">
        <v>22.705863999999998</v>
      </c>
      <c r="M17" s="19">
        <v>204.352779</v>
      </c>
      <c r="N17" s="19">
        <v>13.480157</v>
      </c>
      <c r="O17" s="19">
        <v>59275.841440730066</v>
      </c>
      <c r="P17" s="19"/>
      <c r="Q17" s="20">
        <f t="shared" si="0"/>
        <v>878244.53801966936</v>
      </c>
      <c r="R17" s="57"/>
    </row>
    <row r="18" spans="2:18" ht="13.9" customHeight="1" x14ac:dyDescent="0.35">
      <c r="B18" s="8"/>
      <c r="C18" s="9" t="s">
        <v>9</v>
      </c>
      <c r="D18" s="18">
        <v>60801.602766189884</v>
      </c>
      <c r="E18" s="19">
        <v>26787.767191979765</v>
      </c>
      <c r="F18" s="19">
        <v>418210.67041711032</v>
      </c>
      <c r="G18" s="19">
        <v>237151.05145111933</v>
      </c>
      <c r="H18" s="19">
        <v>32412.248513370054</v>
      </c>
      <c r="I18" s="19">
        <v>13907.404833030039</v>
      </c>
      <c r="J18" s="19"/>
      <c r="K18" s="19"/>
      <c r="L18" s="19">
        <v>23.773315</v>
      </c>
      <c r="M18" s="19">
        <v>213.959844</v>
      </c>
      <c r="N18" s="19">
        <v>18.610524000000002</v>
      </c>
      <c r="O18" s="19">
        <v>51658.16052646999</v>
      </c>
      <c r="P18" s="19"/>
      <c r="Q18" s="20">
        <f t="shared" si="0"/>
        <v>841185.24938226957</v>
      </c>
      <c r="R18" s="57"/>
    </row>
    <row r="19" spans="2:18" ht="13.9" customHeight="1" x14ac:dyDescent="0.35">
      <c r="B19" s="8"/>
      <c r="C19" s="9" t="s">
        <v>10</v>
      </c>
      <c r="D19" s="18">
        <v>60004.092881600067</v>
      </c>
      <c r="E19" s="19">
        <v>25436.255914789988</v>
      </c>
      <c r="F19" s="19">
        <v>412916.81998196943</v>
      </c>
      <c r="G19" s="19">
        <v>230158.00754331943</v>
      </c>
      <c r="H19" s="19">
        <v>34734.272575309784</v>
      </c>
      <c r="I19" s="19">
        <v>21926.895199859893</v>
      </c>
      <c r="J19" s="19"/>
      <c r="K19" s="19"/>
      <c r="L19" s="19">
        <v>23.559356000000001</v>
      </c>
      <c r="M19" s="19">
        <v>212.03420100000005</v>
      </c>
      <c r="N19" s="19">
        <v>35.825258999999996</v>
      </c>
      <c r="O19" s="19">
        <v>51657.913135080016</v>
      </c>
      <c r="P19" s="19"/>
      <c r="Q19" s="20">
        <f t="shared" si="0"/>
        <v>837105.67604792851</v>
      </c>
      <c r="R19" s="57"/>
    </row>
    <row r="20" spans="2:18" ht="13.9" customHeight="1" x14ac:dyDescent="0.35">
      <c r="B20" s="8"/>
      <c r="C20" s="9" t="s">
        <v>11</v>
      </c>
      <c r="D20" s="18">
        <v>64077.604251579978</v>
      </c>
      <c r="E20" s="19">
        <v>28162.710311970088</v>
      </c>
      <c r="F20" s="19">
        <v>459425.99042559031</v>
      </c>
      <c r="G20" s="19">
        <v>260362.8723788299</v>
      </c>
      <c r="H20" s="19">
        <v>40494.916246770052</v>
      </c>
      <c r="I20" s="19">
        <v>25665.87193665003</v>
      </c>
      <c r="J20" s="19"/>
      <c r="K20" s="19"/>
      <c r="L20" s="19">
        <v>26.131563999999997</v>
      </c>
      <c r="M20" s="19">
        <v>235.18406499999998</v>
      </c>
      <c r="N20" s="19">
        <v>53.294984000000007</v>
      </c>
      <c r="O20" s="19">
        <v>47404.218601979956</v>
      </c>
      <c r="P20" s="19"/>
      <c r="Q20" s="20">
        <f t="shared" si="0"/>
        <v>925908.79476637044</v>
      </c>
      <c r="R20" s="57"/>
    </row>
    <row r="21" spans="2:18" ht="13.9" customHeight="1" x14ac:dyDescent="0.35">
      <c r="B21" s="8"/>
      <c r="C21" s="9" t="s">
        <v>12</v>
      </c>
      <c r="D21" s="18">
        <v>61110.57404668969</v>
      </c>
      <c r="E21" s="19">
        <v>27945.704289960016</v>
      </c>
      <c r="F21" s="19">
        <v>432089.12244749011</v>
      </c>
      <c r="G21" s="19">
        <v>245385.94119097106</v>
      </c>
      <c r="H21" s="19">
        <v>41481.567414349563</v>
      </c>
      <c r="I21" s="19">
        <v>23703.697557570034</v>
      </c>
      <c r="J21" s="19"/>
      <c r="K21" s="19"/>
      <c r="L21" s="19">
        <v>26.340616000000004</v>
      </c>
      <c r="M21" s="19">
        <v>235.88962200000003</v>
      </c>
      <c r="N21" s="19">
        <v>42.250731999999999</v>
      </c>
      <c r="O21" s="19">
        <v>45529.364531510008</v>
      </c>
      <c r="P21" s="19"/>
      <c r="Q21" s="20">
        <f t="shared" si="0"/>
        <v>877550.45244854048</v>
      </c>
      <c r="R21" s="57"/>
    </row>
    <row r="22" spans="2:18" ht="13.9" customHeight="1" thickBot="1" x14ac:dyDescent="0.4">
      <c r="B22" s="10"/>
      <c r="C22" s="11" t="s">
        <v>13</v>
      </c>
      <c r="D22" s="21">
        <v>61053.772078930007</v>
      </c>
      <c r="E22" s="22">
        <v>30307.246753040119</v>
      </c>
      <c r="F22" s="22">
        <v>446355.5437471192</v>
      </c>
      <c r="G22" s="22">
        <v>246616.03707449959</v>
      </c>
      <c r="H22" s="22">
        <v>43693.565112700206</v>
      </c>
      <c r="I22" s="22">
        <v>25716.244364259972</v>
      </c>
      <c r="J22" s="22"/>
      <c r="K22" s="22"/>
      <c r="L22" s="22">
        <v>26.55134</v>
      </c>
      <c r="M22" s="22">
        <v>237.06552600000001</v>
      </c>
      <c r="N22" s="22">
        <v>47.320584999999994</v>
      </c>
      <c r="O22" s="22">
        <v>62604.610883500041</v>
      </c>
      <c r="P22" s="22"/>
      <c r="Q22" s="23">
        <f t="shared" si="0"/>
        <v>916657.95746504911</v>
      </c>
      <c r="R22" s="57"/>
    </row>
    <row r="23" spans="2:18" ht="13.9" customHeight="1" x14ac:dyDescent="0.35">
      <c r="B23" s="6">
        <v>2020</v>
      </c>
      <c r="C23" s="7" t="s">
        <v>2</v>
      </c>
      <c r="D23" s="15">
        <v>60632.14545661999</v>
      </c>
      <c r="E23" s="16">
        <v>29619.567206899861</v>
      </c>
      <c r="F23" s="16">
        <v>447016.11892270943</v>
      </c>
      <c r="G23" s="16">
        <v>247229.66812456041</v>
      </c>
      <c r="H23" s="16">
        <v>43335.28277578007</v>
      </c>
      <c r="I23" s="16">
        <v>23549.131065100068</v>
      </c>
      <c r="J23" s="16"/>
      <c r="K23" s="16"/>
      <c r="L23" s="16">
        <v>26.735543</v>
      </c>
      <c r="M23" s="16">
        <v>240.61988400000001</v>
      </c>
      <c r="N23" s="16">
        <v>45.488282000000005</v>
      </c>
      <c r="O23" s="16">
        <v>67580.914852770002</v>
      </c>
      <c r="P23" s="16"/>
      <c r="Q23" s="17">
        <f t="shared" si="0"/>
        <v>919275.67211343988</v>
      </c>
      <c r="R23" s="57"/>
    </row>
    <row r="24" spans="2:18" ht="13.9" customHeight="1" x14ac:dyDescent="0.35">
      <c r="B24" s="8"/>
      <c r="C24" s="9" t="s">
        <v>3</v>
      </c>
      <c r="D24" s="18">
        <v>59021.582025420204</v>
      </c>
      <c r="E24" s="19">
        <v>29513.534527219956</v>
      </c>
      <c r="F24" s="19">
        <v>421980.36544575973</v>
      </c>
      <c r="G24" s="19">
        <v>227501.56906605008</v>
      </c>
      <c r="H24" s="19">
        <v>46655.748029389782</v>
      </c>
      <c r="I24" s="19">
        <v>21157.581769409939</v>
      </c>
      <c r="J24" s="19"/>
      <c r="K24" s="19"/>
      <c r="L24" s="19">
        <v>24.061987999999999</v>
      </c>
      <c r="M24" s="19">
        <v>238.69492700000001</v>
      </c>
      <c r="N24" s="19">
        <v>44.249382000000004</v>
      </c>
      <c r="O24" s="19">
        <v>58177.749151619988</v>
      </c>
      <c r="P24" s="19"/>
      <c r="Q24" s="20">
        <f t="shared" si="0"/>
        <v>864315.13631186949</v>
      </c>
      <c r="R24" s="57"/>
    </row>
    <row r="25" spans="2:18" ht="13.9" customHeight="1" x14ac:dyDescent="0.35">
      <c r="B25" s="8"/>
      <c r="C25" s="9" t="s">
        <v>4</v>
      </c>
      <c r="D25" s="18">
        <v>66694.387440760416</v>
      </c>
      <c r="E25" s="19">
        <v>39277.138876230107</v>
      </c>
      <c r="F25" s="19">
        <v>541634.66517405049</v>
      </c>
      <c r="G25" s="19">
        <v>301887.4974418293</v>
      </c>
      <c r="H25" s="19">
        <v>54650.278646029743</v>
      </c>
      <c r="I25" s="19">
        <v>33419.399993020001</v>
      </c>
      <c r="J25" s="19"/>
      <c r="K25" s="19"/>
      <c r="L25" s="19">
        <v>26.814186000000003</v>
      </c>
      <c r="M25" s="19">
        <v>241.327663</v>
      </c>
      <c r="N25" s="19">
        <v>35.449314000000001</v>
      </c>
      <c r="O25" s="19">
        <v>96112.153166830059</v>
      </c>
      <c r="P25" s="19"/>
      <c r="Q25" s="20">
        <f t="shared" si="0"/>
        <v>1133979.1119017501</v>
      </c>
      <c r="R25" s="57"/>
    </row>
    <row r="26" spans="2:18" ht="13.9" customHeight="1" x14ac:dyDescent="0.35">
      <c r="B26" s="8"/>
      <c r="C26" s="9" t="s">
        <v>5</v>
      </c>
      <c r="D26" s="18">
        <v>67294.637120300977</v>
      </c>
      <c r="E26" s="19">
        <v>44208.962870450181</v>
      </c>
      <c r="F26" s="19">
        <v>566262.15145608946</v>
      </c>
      <c r="G26" s="19">
        <v>333473.62648877036</v>
      </c>
      <c r="H26" s="19">
        <v>61560.19460545008</v>
      </c>
      <c r="I26" s="19">
        <v>36258.938981810083</v>
      </c>
      <c r="J26" s="19"/>
      <c r="K26" s="19"/>
      <c r="L26" s="19">
        <v>20.110638000000002</v>
      </c>
      <c r="M26" s="19">
        <v>193.06213399999999</v>
      </c>
      <c r="N26" s="19">
        <v>14.037701000000002</v>
      </c>
      <c r="O26" s="19">
        <v>121687.27236719002</v>
      </c>
      <c r="P26" s="19"/>
      <c r="Q26" s="20">
        <f t="shared" si="0"/>
        <v>1230972.9943630614</v>
      </c>
      <c r="R26" s="57"/>
    </row>
    <row r="27" spans="2:18" ht="13.9" customHeight="1" x14ac:dyDescent="0.35">
      <c r="B27" s="8"/>
      <c r="C27" s="9" t="s">
        <v>6</v>
      </c>
      <c r="D27" s="18">
        <v>68505.940972839759</v>
      </c>
      <c r="E27" s="19">
        <v>47201.907648489971</v>
      </c>
      <c r="F27" s="19">
        <v>585612.78708385001</v>
      </c>
      <c r="G27" s="19">
        <v>342776.39813790907</v>
      </c>
      <c r="H27" s="19">
        <v>67584.70291896064</v>
      </c>
      <c r="I27" s="19">
        <v>44755.963074300162</v>
      </c>
      <c r="J27" s="19"/>
      <c r="K27" s="19"/>
      <c r="L27" s="19">
        <v>15.082977999999999</v>
      </c>
      <c r="M27" s="19">
        <v>179.54778899999999</v>
      </c>
      <c r="N27" s="19">
        <v>12.088639000000001</v>
      </c>
      <c r="O27" s="19">
        <v>146114.49118175011</v>
      </c>
      <c r="P27" s="19"/>
      <c r="Q27" s="20">
        <f t="shared" si="0"/>
        <v>1302758.9104240998</v>
      </c>
      <c r="R27" s="57"/>
    </row>
    <row r="28" spans="2:18" ht="13.9" customHeight="1" x14ac:dyDescent="0.35">
      <c r="B28" s="8"/>
      <c r="C28" s="9" t="s">
        <v>7</v>
      </c>
      <c r="D28" s="18">
        <v>69714.727928040185</v>
      </c>
      <c r="E28" s="19">
        <v>48160.671421330037</v>
      </c>
      <c r="F28" s="19">
        <v>580430.25118145999</v>
      </c>
      <c r="G28" s="19">
        <v>351346.27322642936</v>
      </c>
      <c r="H28" s="19">
        <v>76203.524102739742</v>
      </c>
      <c r="I28" s="19">
        <v>45621.621942519872</v>
      </c>
      <c r="J28" s="19"/>
      <c r="K28" s="19"/>
      <c r="L28" s="19">
        <v>14.32883</v>
      </c>
      <c r="M28" s="19">
        <v>161.59300900000002</v>
      </c>
      <c r="N28" s="19">
        <v>13.498980000000001</v>
      </c>
      <c r="O28" s="19">
        <v>153280.05546096008</v>
      </c>
      <c r="P28" s="19"/>
      <c r="Q28" s="20">
        <f t="shared" si="0"/>
        <v>1324946.5460824794</v>
      </c>
      <c r="R28" s="57"/>
    </row>
    <row r="29" spans="2:18" ht="13.9" customHeight="1" x14ac:dyDescent="0.35">
      <c r="B29" s="8"/>
      <c r="C29" s="9" t="s">
        <v>8</v>
      </c>
      <c r="D29" s="18">
        <v>72503.317276739894</v>
      </c>
      <c r="E29" s="19">
        <v>51788.972734150186</v>
      </c>
      <c r="F29" s="19">
        <v>605084.45134050946</v>
      </c>
      <c r="G29" s="19">
        <v>370957.67935839097</v>
      </c>
      <c r="H29" s="19">
        <v>74758.336120560387</v>
      </c>
      <c r="I29" s="19">
        <v>41806.299688220104</v>
      </c>
      <c r="J29" s="19"/>
      <c r="K29" s="19"/>
      <c r="L29" s="19">
        <v>13.612387999999999</v>
      </c>
      <c r="M29" s="19">
        <v>143.81777999999997</v>
      </c>
      <c r="N29" s="19">
        <v>13.491169999999999</v>
      </c>
      <c r="O29" s="19">
        <v>162396.24211121988</v>
      </c>
      <c r="P29" s="19">
        <v>1060.9630492899992</v>
      </c>
      <c r="Q29" s="20">
        <f t="shared" si="0"/>
        <v>1380527.1830170806</v>
      </c>
      <c r="R29" s="57"/>
    </row>
    <row r="30" spans="2:18" ht="13.9" customHeight="1" x14ac:dyDescent="0.35">
      <c r="B30" s="8"/>
      <c r="C30" s="9" t="s">
        <v>9</v>
      </c>
      <c r="D30" s="18">
        <v>73953.383539800328</v>
      </c>
      <c r="E30" s="19">
        <v>55468.915656150093</v>
      </c>
      <c r="F30" s="19">
        <v>618194.43562804977</v>
      </c>
      <c r="G30" s="19">
        <v>374340.56468789995</v>
      </c>
      <c r="H30" s="19">
        <v>78978.2724104105</v>
      </c>
      <c r="I30" s="19">
        <v>43041.306570519992</v>
      </c>
      <c r="J30" s="19"/>
      <c r="K30" s="19"/>
      <c r="L30" s="19">
        <v>30.940331</v>
      </c>
      <c r="M30" s="19">
        <v>148.13231000000002</v>
      </c>
      <c r="N30" s="19">
        <v>14.401187999999999</v>
      </c>
      <c r="O30" s="19">
        <v>181687.12814670012</v>
      </c>
      <c r="P30" s="19">
        <v>1581.8844577099965</v>
      </c>
      <c r="Q30" s="20">
        <f t="shared" si="0"/>
        <v>1427439.3649262406</v>
      </c>
      <c r="R30" s="57"/>
    </row>
    <row r="31" spans="2:18" ht="13.9" customHeight="1" x14ac:dyDescent="0.35">
      <c r="B31" s="8"/>
      <c r="C31" s="9" t="s">
        <v>10</v>
      </c>
      <c r="D31" s="18">
        <v>71734.781730969858</v>
      </c>
      <c r="E31" s="19">
        <v>52568.104724929886</v>
      </c>
      <c r="F31" s="19">
        <v>562026.7807624297</v>
      </c>
      <c r="G31" s="19">
        <v>374692.54706672975</v>
      </c>
      <c r="H31" s="19">
        <v>72217.366099139632</v>
      </c>
      <c r="I31" s="19">
        <v>39577.798539489886</v>
      </c>
      <c r="J31" s="19"/>
      <c r="K31" s="19"/>
      <c r="L31" s="19">
        <v>26.299281999999998</v>
      </c>
      <c r="M31" s="19">
        <v>145.16966500000001</v>
      </c>
      <c r="N31" s="19">
        <v>10.356992999999999</v>
      </c>
      <c r="O31" s="19">
        <v>176740.7195507701</v>
      </c>
      <c r="P31" s="19">
        <v>1985.7864621199942</v>
      </c>
      <c r="Q31" s="20">
        <f t="shared" si="0"/>
        <v>1351725.7108765787</v>
      </c>
      <c r="R31" s="57"/>
    </row>
    <row r="32" spans="2:18" ht="13.9" customHeight="1" x14ac:dyDescent="0.35">
      <c r="B32" s="8"/>
      <c r="C32" s="9" t="s">
        <v>11</v>
      </c>
      <c r="D32" s="18">
        <v>73886.825481679465</v>
      </c>
      <c r="E32" s="19">
        <v>56678.575349410188</v>
      </c>
      <c r="F32" s="19">
        <v>562019.97635474917</v>
      </c>
      <c r="G32" s="19">
        <v>389557.51156323066</v>
      </c>
      <c r="H32" s="19">
        <v>73598.705116139929</v>
      </c>
      <c r="I32" s="19">
        <v>39941.342773969911</v>
      </c>
      <c r="J32" s="19"/>
      <c r="K32" s="19"/>
      <c r="L32" s="19">
        <v>33.530313999999997</v>
      </c>
      <c r="M32" s="19">
        <v>301.77283200000005</v>
      </c>
      <c r="N32" s="19">
        <v>13.484712000000002</v>
      </c>
      <c r="O32" s="19">
        <v>187782.05829809012</v>
      </c>
      <c r="P32" s="19">
        <v>1992.2444067200004</v>
      </c>
      <c r="Q32" s="20">
        <f t="shared" si="0"/>
        <v>1385806.0272019894</v>
      </c>
      <c r="R32" s="57"/>
    </row>
    <row r="33" spans="2:18" ht="13.9" customHeight="1" x14ac:dyDescent="0.35">
      <c r="B33" s="8"/>
      <c r="C33" s="9" t="s">
        <v>12</v>
      </c>
      <c r="D33" s="18">
        <v>72022.393530090616</v>
      </c>
      <c r="E33" s="19">
        <v>58829.223224110159</v>
      </c>
      <c r="F33" s="19">
        <v>549380.38938729058</v>
      </c>
      <c r="G33" s="19">
        <v>399100.03581358987</v>
      </c>
      <c r="H33" s="19">
        <v>69540.818875579833</v>
      </c>
      <c r="I33" s="19">
        <v>40459.203973989897</v>
      </c>
      <c r="J33" s="19"/>
      <c r="K33" s="19"/>
      <c r="L33" s="19">
        <v>32.868663999999995</v>
      </c>
      <c r="M33" s="19">
        <v>295.81796499999996</v>
      </c>
      <c r="N33" s="19">
        <v>12.531721000000001</v>
      </c>
      <c r="O33" s="19">
        <v>198960.17498401998</v>
      </c>
      <c r="P33" s="19">
        <v>3774.6707918700022</v>
      </c>
      <c r="Q33" s="20">
        <f t="shared" si="0"/>
        <v>1392408.128930541</v>
      </c>
      <c r="R33" s="57"/>
    </row>
    <row r="34" spans="2:18" ht="13.9" customHeight="1" thickBot="1" x14ac:dyDescent="0.4">
      <c r="B34" s="10"/>
      <c r="C34" s="11" t="s">
        <v>13</v>
      </c>
      <c r="D34" s="21">
        <v>65556.810449649827</v>
      </c>
      <c r="E34" s="22">
        <v>61156.10514140952</v>
      </c>
      <c r="F34" s="22">
        <v>576811.3185487095</v>
      </c>
      <c r="G34" s="22">
        <v>428882.99816526007</v>
      </c>
      <c r="H34" s="22">
        <v>73596.440845890102</v>
      </c>
      <c r="I34" s="22">
        <v>43825.280620089885</v>
      </c>
      <c r="J34" s="22"/>
      <c r="K34" s="22"/>
      <c r="L34" s="22">
        <v>33.854722000000002</v>
      </c>
      <c r="M34" s="22">
        <v>335.16176200000001</v>
      </c>
      <c r="N34" s="22">
        <v>18.381242999999998</v>
      </c>
      <c r="O34" s="22">
        <v>222224.99918856</v>
      </c>
      <c r="P34" s="22">
        <v>5865.9776312500126</v>
      </c>
      <c r="Q34" s="23">
        <f t="shared" si="0"/>
        <v>1478307.3283178192</v>
      </c>
      <c r="R34" s="57"/>
    </row>
    <row r="35" spans="2:18" ht="13.9" customHeight="1" x14ac:dyDescent="0.35">
      <c r="B35" s="6">
        <v>2021</v>
      </c>
      <c r="C35" s="7" t="s">
        <v>2</v>
      </c>
      <c r="D35" s="15">
        <v>60549.530603219937</v>
      </c>
      <c r="E35" s="16">
        <v>61102.321310369654</v>
      </c>
      <c r="F35" s="16">
        <v>578697.92625328002</v>
      </c>
      <c r="G35" s="16">
        <v>437097.83391398116</v>
      </c>
      <c r="H35" s="16">
        <v>73126.308410789527</v>
      </c>
      <c r="I35" s="16">
        <v>40711.992066819905</v>
      </c>
      <c r="J35" s="16"/>
      <c r="K35" s="16"/>
      <c r="L35" s="16">
        <v>31.419532000000004</v>
      </c>
      <c r="M35" s="16">
        <v>282.77578499999998</v>
      </c>
      <c r="N35" s="16">
        <v>18.190116000000003</v>
      </c>
      <c r="O35" s="16">
        <v>232844.69847505016</v>
      </c>
      <c r="P35" s="16">
        <v>9449.1182210900115</v>
      </c>
      <c r="Q35" s="17">
        <f>SUM(D35:P35)</f>
        <v>1493912.1146876004</v>
      </c>
      <c r="R35" s="57"/>
    </row>
    <row r="36" spans="2:18" ht="13.9" customHeight="1" x14ac:dyDescent="0.35">
      <c r="B36" s="8"/>
      <c r="C36" s="9" t="s">
        <v>3</v>
      </c>
      <c r="D36" s="18">
        <v>56319.84726198006</v>
      </c>
      <c r="E36" s="19">
        <v>55376.305145939667</v>
      </c>
      <c r="F36" s="19">
        <v>515795.87958256929</v>
      </c>
      <c r="G36" s="19">
        <v>390139.90832293057</v>
      </c>
      <c r="H36" s="19">
        <v>61925.503509790091</v>
      </c>
      <c r="I36" s="19">
        <v>34333.69687546997</v>
      </c>
      <c r="J36" s="19"/>
      <c r="K36" s="19"/>
      <c r="L36" s="19">
        <v>25.732596000000001</v>
      </c>
      <c r="M36" s="19">
        <v>257.32596300000006</v>
      </c>
      <c r="N36" s="19">
        <v>18.294971</v>
      </c>
      <c r="O36" s="19">
        <v>215956.09553540003</v>
      </c>
      <c r="P36" s="19">
        <v>11328.757611609997</v>
      </c>
      <c r="Q36" s="20">
        <f>SUM(D36:P36)</f>
        <v>1341477.3473756898</v>
      </c>
      <c r="R36" s="57"/>
    </row>
    <row r="37" spans="2:18" ht="13.9" customHeight="1" x14ac:dyDescent="0.35">
      <c r="B37" s="8"/>
      <c r="C37" s="9" t="s">
        <v>4</v>
      </c>
      <c r="D37" s="18">
        <v>77204.220667809495</v>
      </c>
      <c r="E37" s="19">
        <v>69912.888757439592</v>
      </c>
      <c r="F37" s="19">
        <v>614049.87567815918</v>
      </c>
      <c r="G37" s="19">
        <v>496852.51791952079</v>
      </c>
      <c r="H37" s="19">
        <v>77417.039731400044</v>
      </c>
      <c r="I37" s="19">
        <v>47447.175737280035</v>
      </c>
      <c r="J37" s="19"/>
      <c r="K37" s="19"/>
      <c r="L37" s="19">
        <v>31.384929</v>
      </c>
      <c r="M37" s="19">
        <v>282.464359</v>
      </c>
      <c r="N37" s="19">
        <v>19.068427999999997</v>
      </c>
      <c r="O37" s="19">
        <v>255766.76496081011</v>
      </c>
      <c r="P37" s="19">
        <v>11788.925482549997</v>
      </c>
      <c r="Q37" s="20">
        <f>SUM(D37:P37)</f>
        <v>1650772.3266509692</v>
      </c>
      <c r="R37" s="57"/>
    </row>
    <row r="38" spans="2:18" ht="13.9" customHeight="1" x14ac:dyDescent="0.35">
      <c r="B38" s="8"/>
      <c r="C38" s="9" t="s">
        <v>5</v>
      </c>
      <c r="D38" s="18">
        <v>70882.746002299653</v>
      </c>
      <c r="E38" s="19">
        <v>74621.083295599994</v>
      </c>
      <c r="F38" s="19">
        <v>640018.80093223008</v>
      </c>
      <c r="G38" s="19">
        <v>509185.93991305109</v>
      </c>
      <c r="H38" s="19">
        <v>82241.833307960042</v>
      </c>
      <c r="I38" s="19">
        <v>52291.116473540154</v>
      </c>
      <c r="J38" s="19"/>
      <c r="K38" s="19"/>
      <c r="L38" s="19">
        <v>29.771169999999998</v>
      </c>
      <c r="M38" s="19">
        <v>267.94052299999998</v>
      </c>
      <c r="N38" s="19">
        <v>14.066497999999996</v>
      </c>
      <c r="O38" s="19">
        <v>276639.15927917993</v>
      </c>
      <c r="P38" s="19">
        <v>16672.354908329995</v>
      </c>
      <c r="Q38" s="20">
        <f t="shared" ref="Q38:Q49" si="1">SUM(D38:P38)</f>
        <v>1722864.8123031911</v>
      </c>
      <c r="R38" s="57"/>
    </row>
    <row r="39" spans="2:18" ht="13.9" customHeight="1" x14ac:dyDescent="0.35">
      <c r="B39" s="8"/>
      <c r="C39" s="9" t="s">
        <v>6</v>
      </c>
      <c r="D39" s="18">
        <v>67864.421425659981</v>
      </c>
      <c r="E39" s="19">
        <v>75627.900050129581</v>
      </c>
      <c r="F39" s="19">
        <v>622757.74674687185</v>
      </c>
      <c r="G39" s="19">
        <v>522927.31129244925</v>
      </c>
      <c r="H39" s="19">
        <v>81156.843846270058</v>
      </c>
      <c r="I39" s="19">
        <v>49690.513754599953</v>
      </c>
      <c r="J39" s="19"/>
      <c r="K39" s="19"/>
      <c r="L39" s="19">
        <v>30.922507000000003</v>
      </c>
      <c r="M39" s="19">
        <v>278.30256700000001</v>
      </c>
      <c r="N39" s="19">
        <v>11.864527000000002</v>
      </c>
      <c r="O39" s="19">
        <v>287094.93651293014</v>
      </c>
      <c r="P39" s="19">
        <v>16586.880561689981</v>
      </c>
      <c r="Q39" s="20">
        <f t="shared" si="1"/>
        <v>1724027.6437916008</v>
      </c>
      <c r="R39" s="57"/>
    </row>
    <row r="40" spans="2:18" ht="13.9" customHeight="1" x14ac:dyDescent="0.35">
      <c r="B40" s="8"/>
      <c r="C40" s="9" t="s">
        <v>7</v>
      </c>
      <c r="D40" s="18">
        <v>66635.004484840538</v>
      </c>
      <c r="E40" s="19">
        <v>75925.017945269967</v>
      </c>
      <c r="F40" s="19">
        <v>615082.44986362115</v>
      </c>
      <c r="G40" s="19">
        <v>547076.13335250888</v>
      </c>
      <c r="H40" s="19">
        <v>81023.610312070217</v>
      </c>
      <c r="I40" s="19">
        <v>50640.949771980071</v>
      </c>
      <c r="J40" s="19"/>
      <c r="K40" s="19"/>
      <c r="L40" s="19">
        <v>31.077120000000001</v>
      </c>
      <c r="M40" s="19">
        <v>280.52898199999998</v>
      </c>
      <c r="N40" s="19">
        <v>9.9268079999999994</v>
      </c>
      <c r="O40" s="19">
        <v>303601.60738813004</v>
      </c>
      <c r="P40" s="19">
        <v>21650.90314870001</v>
      </c>
      <c r="Q40" s="20">
        <f t="shared" si="1"/>
        <v>1761957.2091771211</v>
      </c>
      <c r="R40" s="57"/>
    </row>
    <row r="41" spans="2:18" ht="13.9" customHeight="1" x14ac:dyDescent="0.35">
      <c r="B41" s="8"/>
      <c r="C41" s="9" t="s">
        <v>8</v>
      </c>
      <c r="D41" s="18">
        <v>79263.094101919502</v>
      </c>
      <c r="E41" s="19">
        <v>76992.422892300194</v>
      </c>
      <c r="F41" s="19">
        <v>604521.08930216986</v>
      </c>
      <c r="G41" s="19">
        <v>563160.17369149101</v>
      </c>
      <c r="H41" s="19">
        <v>74280.175716850019</v>
      </c>
      <c r="I41" s="19">
        <v>45816.412039180177</v>
      </c>
      <c r="J41" s="19"/>
      <c r="K41" s="19"/>
      <c r="L41" s="19">
        <v>30.673117000000001</v>
      </c>
      <c r="M41" s="19">
        <v>285.57849199999998</v>
      </c>
      <c r="N41" s="19">
        <v>10.066459999999999</v>
      </c>
      <c r="O41" s="19">
        <v>328094.21413637028</v>
      </c>
      <c r="P41" s="19">
        <v>28609.131320889919</v>
      </c>
      <c r="Q41" s="20">
        <f t="shared" si="1"/>
        <v>1801063.0312701706</v>
      </c>
      <c r="R41" s="57"/>
    </row>
    <row r="42" spans="2:18" ht="13.9" customHeight="1" x14ac:dyDescent="0.35">
      <c r="B42" s="8"/>
      <c r="C42" s="9" t="s">
        <v>9</v>
      </c>
      <c r="D42" s="18">
        <v>95596.460439180053</v>
      </c>
      <c r="E42" s="19">
        <v>77141.359984020208</v>
      </c>
      <c r="F42" s="19">
        <v>585731.06684841053</v>
      </c>
      <c r="G42" s="19">
        <v>559689.50672373921</v>
      </c>
      <c r="H42" s="19">
        <v>75811.610521519979</v>
      </c>
      <c r="I42" s="19">
        <v>46644.253965099757</v>
      </c>
      <c r="J42" s="19"/>
      <c r="K42" s="19"/>
      <c r="L42" s="19">
        <v>30.455577000000002</v>
      </c>
      <c r="M42" s="19">
        <v>281.29482000000002</v>
      </c>
      <c r="N42" s="19">
        <v>11.500427999999996</v>
      </c>
      <c r="O42" s="19">
        <v>337157.45950218942</v>
      </c>
      <c r="P42" s="19">
        <v>36796.747328019977</v>
      </c>
      <c r="Q42" s="20">
        <f t="shared" si="1"/>
        <v>1814891.7161371792</v>
      </c>
      <c r="R42" s="57"/>
    </row>
    <row r="43" spans="2:18" ht="13.9" customHeight="1" x14ac:dyDescent="0.35">
      <c r="B43" s="8"/>
      <c r="C43" s="9" t="s">
        <v>10</v>
      </c>
      <c r="D43" s="18">
        <v>118286.41450720068</v>
      </c>
      <c r="E43" s="19">
        <v>71891.495791820344</v>
      </c>
      <c r="F43" s="19">
        <v>550414.95293970162</v>
      </c>
      <c r="G43" s="19">
        <v>532510.87123117002</v>
      </c>
      <c r="H43" s="19">
        <v>68495.837359949903</v>
      </c>
      <c r="I43" s="19">
        <v>42900.262115190075</v>
      </c>
      <c r="J43" s="19"/>
      <c r="K43" s="19"/>
      <c r="L43" s="19">
        <v>30.851500000000001</v>
      </c>
      <c r="M43" s="19">
        <v>273.418567</v>
      </c>
      <c r="N43" s="19">
        <v>17.661865000000002</v>
      </c>
      <c r="O43" s="19">
        <v>328650.26952860964</v>
      </c>
      <c r="P43" s="19">
        <v>29545.003025940012</v>
      </c>
      <c r="Q43" s="20">
        <f t="shared" si="1"/>
        <v>1743017.0384315823</v>
      </c>
      <c r="R43" s="57"/>
    </row>
    <row r="44" spans="2:18" ht="13.9" customHeight="1" x14ac:dyDescent="0.35">
      <c r="B44" s="8"/>
      <c r="C44" s="9" t="s">
        <v>11</v>
      </c>
      <c r="D44" s="18">
        <v>117072.70087738997</v>
      </c>
      <c r="E44" s="19">
        <v>73644.577609570246</v>
      </c>
      <c r="F44" s="19">
        <v>584623.03675507987</v>
      </c>
      <c r="G44" s="19">
        <v>577411.5339248213</v>
      </c>
      <c r="H44" s="19">
        <v>69645.002572890036</v>
      </c>
      <c r="I44" s="19">
        <v>45725.128669629754</v>
      </c>
      <c r="J44" s="19"/>
      <c r="K44" s="19"/>
      <c r="L44" s="19">
        <v>39.968572000000002</v>
      </c>
      <c r="M44" s="19">
        <v>359.71714600000001</v>
      </c>
      <c r="N44" s="19">
        <v>20.092479000000001</v>
      </c>
      <c r="O44" s="19">
        <v>351667.91536905</v>
      </c>
      <c r="P44" s="19">
        <v>43233.935137289918</v>
      </c>
      <c r="Q44" s="20">
        <f t="shared" si="1"/>
        <v>1863443.6091127212</v>
      </c>
      <c r="R44" s="57"/>
    </row>
    <row r="45" spans="2:18" ht="13.9" customHeight="1" x14ac:dyDescent="0.35">
      <c r="B45" s="8"/>
      <c r="C45" s="9" t="s">
        <v>12</v>
      </c>
      <c r="D45" s="18">
        <v>115854.82005635025</v>
      </c>
      <c r="E45" s="19">
        <v>71795.269731050357</v>
      </c>
      <c r="F45" s="19">
        <v>565776.53360530047</v>
      </c>
      <c r="G45" s="19">
        <v>563251.13779479149</v>
      </c>
      <c r="H45" s="19">
        <v>65977.49742903006</v>
      </c>
      <c r="I45" s="19">
        <v>44340.128824650012</v>
      </c>
      <c r="J45" s="19"/>
      <c r="K45" s="19"/>
      <c r="L45" s="19">
        <v>38.569669999999995</v>
      </c>
      <c r="M45" s="19"/>
      <c r="N45" s="19">
        <v>20.375186000000003</v>
      </c>
      <c r="O45" s="19">
        <v>342824.62068770046</v>
      </c>
      <c r="P45" s="19">
        <v>42016.065959549938</v>
      </c>
      <c r="Q45" s="20">
        <f t="shared" si="1"/>
        <v>1811895.0189444232</v>
      </c>
      <c r="R45" s="57"/>
    </row>
    <row r="46" spans="2:18" ht="13.9" customHeight="1" thickBot="1" x14ac:dyDescent="0.4">
      <c r="B46" s="10"/>
      <c r="C46" s="11" t="s">
        <v>13</v>
      </c>
      <c r="D46" s="21">
        <v>115861.54930035942</v>
      </c>
      <c r="E46" s="22">
        <v>73732.186062879482</v>
      </c>
      <c r="F46" s="22">
        <v>580544.65205631033</v>
      </c>
      <c r="G46" s="22">
        <v>586137.08156251989</v>
      </c>
      <c r="H46" s="22">
        <v>68672.040200759991</v>
      </c>
      <c r="I46" s="22">
        <v>47597.174441789932</v>
      </c>
      <c r="J46" s="22"/>
      <c r="K46" s="22"/>
      <c r="L46" s="22"/>
      <c r="M46" s="22">
        <v>370.50866099999996</v>
      </c>
      <c r="N46" s="22">
        <v>19.966033000000003</v>
      </c>
      <c r="O46" s="22">
        <v>368250.75662708934</v>
      </c>
      <c r="P46" s="22">
        <v>48125.939983209988</v>
      </c>
      <c r="Q46" s="23">
        <f t="shared" si="1"/>
        <v>1889311.8549289186</v>
      </c>
      <c r="R46" s="57"/>
    </row>
    <row r="47" spans="2:18" ht="13.9" customHeight="1" x14ac:dyDescent="0.35">
      <c r="B47" s="6">
        <v>2022</v>
      </c>
      <c r="C47" s="7" t="s">
        <v>2</v>
      </c>
      <c r="D47" s="15">
        <v>100405.18713030961</v>
      </c>
      <c r="E47" s="16">
        <v>76536.913411439804</v>
      </c>
      <c r="F47" s="16">
        <v>586445.41974809824</v>
      </c>
      <c r="G47" s="16">
        <v>603793.19411629008</v>
      </c>
      <c r="H47" s="16">
        <v>67292.446158580133</v>
      </c>
      <c r="I47" s="16">
        <v>45482.341447679893</v>
      </c>
      <c r="J47" s="16"/>
      <c r="K47" s="16"/>
      <c r="L47" s="16">
        <v>34.31335</v>
      </c>
      <c r="M47" s="16">
        <v>360.875426</v>
      </c>
      <c r="N47" s="16">
        <v>18.432448999999998</v>
      </c>
      <c r="O47" s="16">
        <v>385185.26093455002</v>
      </c>
      <c r="P47" s="16">
        <v>54278.992065219987</v>
      </c>
      <c r="Q47" s="17">
        <f t="shared" si="1"/>
        <v>1919833.3762371675</v>
      </c>
      <c r="R47" s="57"/>
    </row>
    <row r="48" spans="2:18" ht="13.9" customHeight="1" x14ac:dyDescent="0.35">
      <c r="B48" s="8"/>
      <c r="C48" s="9" t="s">
        <v>3</v>
      </c>
      <c r="D48" s="18">
        <v>79370.065739719706</v>
      </c>
      <c r="E48" s="19">
        <v>70741.398639070074</v>
      </c>
      <c r="F48" s="19">
        <v>523585.40861140174</v>
      </c>
      <c r="G48" s="19">
        <v>560480.15133169177</v>
      </c>
      <c r="H48" s="19">
        <v>98165.032943030266</v>
      </c>
      <c r="I48" s="19">
        <v>40996.391986099996</v>
      </c>
      <c r="J48" s="19"/>
      <c r="K48" s="19"/>
      <c r="L48" s="19">
        <v>29.079109000000003</v>
      </c>
      <c r="M48" s="19">
        <v>290.79110100000003</v>
      </c>
      <c r="N48" s="19">
        <v>16.307299</v>
      </c>
      <c r="O48" s="19">
        <v>346186.58742807986</v>
      </c>
      <c r="P48" s="19">
        <v>7867.387594009997</v>
      </c>
      <c r="Q48" s="20">
        <f t="shared" si="1"/>
        <v>1727728.6017821035</v>
      </c>
      <c r="R48" s="57"/>
    </row>
    <row r="49" spans="2:29" ht="13.9" customHeight="1" x14ac:dyDescent="0.35">
      <c r="B49" s="8"/>
      <c r="C49" s="9" t="s">
        <v>4</v>
      </c>
      <c r="D49" s="18">
        <v>114035.7734774995</v>
      </c>
      <c r="E49" s="19">
        <v>73133.823487359856</v>
      </c>
      <c r="F49" s="19">
        <v>572330.52264487115</v>
      </c>
      <c r="G49" s="19">
        <v>578491.98075436277</v>
      </c>
      <c r="H49" s="19">
        <v>111740.47858932998</v>
      </c>
      <c r="I49" s="19">
        <v>49297.357059609873</v>
      </c>
      <c r="J49" s="19"/>
      <c r="K49" s="19"/>
      <c r="L49" s="19">
        <v>39.354105000000004</v>
      </c>
      <c r="M49" s="19">
        <v>354.18694499999998</v>
      </c>
      <c r="N49" s="19">
        <v>14.886606999999998</v>
      </c>
      <c r="O49" s="19">
        <v>381816.53088496992</v>
      </c>
      <c r="P49" s="19">
        <v>58749.183369339982</v>
      </c>
      <c r="Q49" s="20">
        <f t="shared" si="1"/>
        <v>1940004.0779243426</v>
      </c>
      <c r="R49" s="57"/>
    </row>
    <row r="50" spans="2:29" ht="13.9" customHeight="1" x14ac:dyDescent="0.35">
      <c r="B50" s="8"/>
      <c r="C50" s="9" t="s">
        <v>5</v>
      </c>
      <c r="D50" s="18">
        <v>121650.8094369598</v>
      </c>
      <c r="E50" s="19">
        <v>72119.689931449946</v>
      </c>
      <c r="F50" s="19">
        <v>567063.39504965954</v>
      </c>
      <c r="G50" s="19">
        <v>597830.11557234102</v>
      </c>
      <c r="H50" s="19">
        <v>111033.4144088701</v>
      </c>
      <c r="I50" s="19">
        <v>47468.049450519931</v>
      </c>
      <c r="J50" s="19"/>
      <c r="K50" s="19"/>
      <c r="L50" s="19">
        <v>39.232471000000004</v>
      </c>
      <c r="M50" s="19">
        <v>353.09224</v>
      </c>
      <c r="N50" s="19">
        <v>14.465774</v>
      </c>
      <c r="O50" s="19">
        <v>376290.36031118984</v>
      </c>
      <c r="P50" s="19">
        <v>62556.618318419933</v>
      </c>
      <c r="Q50" s="20">
        <f t="shared" ref="Q50:Q61" si="2">SUM(D50:P50)</f>
        <v>1956419.24296441</v>
      </c>
      <c r="R50" s="57"/>
    </row>
    <row r="51" spans="2:29" ht="13.9" customHeight="1" x14ac:dyDescent="0.35">
      <c r="B51" s="8"/>
      <c r="C51" s="9" t="s">
        <v>6</v>
      </c>
      <c r="D51" s="18">
        <v>75276.667430530026</v>
      </c>
      <c r="E51" s="19">
        <v>75152.418450669516</v>
      </c>
      <c r="F51" s="19">
        <v>600441.19731256959</v>
      </c>
      <c r="G51" s="19">
        <v>665482.38394738722</v>
      </c>
      <c r="H51" s="19">
        <v>121365.30461437993</v>
      </c>
      <c r="I51" s="19">
        <v>52596.121358800054</v>
      </c>
      <c r="J51" s="19"/>
      <c r="K51" s="19"/>
      <c r="L51" s="19">
        <v>39.928725999999997</v>
      </c>
      <c r="M51" s="19">
        <v>359.35852999999997</v>
      </c>
      <c r="N51" s="19">
        <v>10.826150000000002</v>
      </c>
      <c r="O51" s="19">
        <v>396106.74739523942</v>
      </c>
      <c r="P51" s="19">
        <v>67009.862059620064</v>
      </c>
      <c r="Q51" s="20">
        <f t="shared" si="2"/>
        <v>2053840.815975196</v>
      </c>
      <c r="R51" s="57"/>
    </row>
    <row r="52" spans="2:29" ht="13.9" customHeight="1" x14ac:dyDescent="0.35">
      <c r="B52" s="8"/>
      <c r="C52" s="9" t="s">
        <v>7</v>
      </c>
      <c r="D52" s="18">
        <v>83019.755868379871</v>
      </c>
      <c r="E52" s="19">
        <v>78525.181032149718</v>
      </c>
      <c r="F52" s="19">
        <v>625812.17860694055</v>
      </c>
      <c r="G52" s="19">
        <v>684905.10465460247</v>
      </c>
      <c r="H52" s="19">
        <v>127206.56648633981</v>
      </c>
      <c r="I52" s="19">
        <v>54456.09165437</v>
      </c>
      <c r="J52" s="19"/>
      <c r="K52" s="19"/>
      <c r="L52" s="19">
        <v>39.804992999999996</v>
      </c>
      <c r="M52" s="19">
        <v>370.13928099999998</v>
      </c>
      <c r="N52" s="19">
        <v>6.41751</v>
      </c>
      <c r="O52" s="19">
        <v>403410.30513103021</v>
      </c>
      <c r="P52" s="19">
        <v>70908.200051599968</v>
      </c>
      <c r="Q52" s="20">
        <f t="shared" si="2"/>
        <v>2128659.7452694131</v>
      </c>
      <c r="R52" s="57"/>
    </row>
    <row r="53" spans="2:29" ht="13.9" customHeight="1" x14ac:dyDescent="0.35">
      <c r="B53" s="8"/>
      <c r="C53" s="9" t="s">
        <v>8</v>
      </c>
      <c r="D53" s="18">
        <v>92151.095960260602</v>
      </c>
      <c r="E53" s="19">
        <v>84935.145153740363</v>
      </c>
      <c r="F53" s="19">
        <v>656457.48586816958</v>
      </c>
      <c r="G53" s="19">
        <v>677820.53111285833</v>
      </c>
      <c r="H53" s="19">
        <v>135583.24690764959</v>
      </c>
      <c r="I53" s="19">
        <v>56278.44743554997</v>
      </c>
      <c r="J53" s="19"/>
      <c r="K53" s="19"/>
      <c r="L53" s="19">
        <v>41.038947999999998</v>
      </c>
      <c r="M53" s="19">
        <v>377.54206799999997</v>
      </c>
      <c r="N53" s="19">
        <v>5.5311440000000012</v>
      </c>
      <c r="O53" s="19">
        <v>436317.8420134898</v>
      </c>
      <c r="P53" s="19">
        <v>65433.865451119978</v>
      </c>
      <c r="Q53" s="20">
        <f t="shared" si="2"/>
        <v>2205401.7720628376</v>
      </c>
      <c r="R53" s="57"/>
    </row>
    <row r="54" spans="2:29" ht="13.9" customHeight="1" x14ac:dyDescent="0.35">
      <c r="B54" s="8"/>
      <c r="C54" s="9" t="s">
        <v>9</v>
      </c>
      <c r="D54" s="18">
        <v>95040.406396789767</v>
      </c>
      <c r="E54" s="19">
        <v>81106.648730519999</v>
      </c>
      <c r="F54" s="19">
        <v>630081.62351701793</v>
      </c>
      <c r="G54" s="19">
        <v>688931.95746410196</v>
      </c>
      <c r="H54" s="19">
        <v>130415.55268001983</v>
      </c>
      <c r="I54" s="19">
        <v>54490.781967760071</v>
      </c>
      <c r="J54" s="19"/>
      <c r="K54" s="19"/>
      <c r="L54" s="19">
        <v>38.730259000000004</v>
      </c>
      <c r="M54" s="19">
        <v>369.96593200000001</v>
      </c>
      <c r="N54" s="19">
        <v>5.9318500000000025</v>
      </c>
      <c r="O54" s="19">
        <v>423480.01562267024</v>
      </c>
      <c r="P54" s="19">
        <v>78279.759126820107</v>
      </c>
      <c r="Q54" s="20">
        <f t="shared" si="2"/>
        <v>2182241.3735467</v>
      </c>
      <c r="R54" s="57"/>
    </row>
    <row r="55" spans="2:29" ht="13.9" customHeight="1" x14ac:dyDescent="0.35">
      <c r="B55" s="8"/>
      <c r="C55" s="9" t="s">
        <v>10</v>
      </c>
      <c r="D55" s="18">
        <v>85204.180699749588</v>
      </c>
      <c r="E55" s="19">
        <v>78610.132851650269</v>
      </c>
      <c r="F55" s="19">
        <v>604792.94870810921</v>
      </c>
      <c r="G55" s="19">
        <v>663371.74718098866</v>
      </c>
      <c r="H55" s="19">
        <v>128245.70494577983</v>
      </c>
      <c r="I55" s="19">
        <v>52786.153948589897</v>
      </c>
      <c r="J55" s="19"/>
      <c r="K55" s="19"/>
      <c r="L55" s="19">
        <v>38.265495999999999</v>
      </c>
      <c r="M55" s="19">
        <v>365.52632399999999</v>
      </c>
      <c r="N55" s="19">
        <v>6.9898500000000006</v>
      </c>
      <c r="O55" s="19">
        <v>415269.22249262966</v>
      </c>
      <c r="P55" s="19">
        <v>79909.05610228001</v>
      </c>
      <c r="Q55" s="20">
        <f t="shared" si="2"/>
        <v>2108599.9285997772</v>
      </c>
      <c r="R55" s="57"/>
    </row>
    <row r="56" spans="2:29" ht="13.9" customHeight="1" thickBot="1" x14ac:dyDescent="0.4">
      <c r="B56" s="8"/>
      <c r="C56" s="9" t="s">
        <v>11</v>
      </c>
      <c r="D56" s="18">
        <v>91185.746020900508</v>
      </c>
      <c r="E56" s="19">
        <v>83802.942709909679</v>
      </c>
      <c r="F56" s="19">
        <v>625408.02527782938</v>
      </c>
      <c r="G56" s="19">
        <v>707400.89037003147</v>
      </c>
      <c r="H56" s="19">
        <v>135308.03838302</v>
      </c>
      <c r="I56" s="19">
        <v>55951.858310159856</v>
      </c>
      <c r="J56" s="19"/>
      <c r="K56" s="19"/>
      <c r="L56" s="19">
        <v>38.488403000000005</v>
      </c>
      <c r="M56" s="19">
        <v>361.96373600000004</v>
      </c>
      <c r="N56" s="19">
        <v>9.9526430000000001</v>
      </c>
      <c r="O56" s="19">
        <v>426645.09360361058</v>
      </c>
      <c r="P56" s="19">
        <v>92084.312863169922</v>
      </c>
      <c r="Q56" s="20">
        <f t="shared" si="2"/>
        <v>2218197.312320631</v>
      </c>
      <c r="R56" s="57"/>
    </row>
    <row r="57" spans="2:29" ht="13.9" customHeight="1" x14ac:dyDescent="0.35">
      <c r="B57" s="8"/>
      <c r="C57" s="9" t="s">
        <v>12</v>
      </c>
      <c r="D57" s="18">
        <v>92347.262766450353</v>
      </c>
      <c r="E57" s="19">
        <v>77163.449601609871</v>
      </c>
      <c r="F57" s="19">
        <v>621937.34807099588</v>
      </c>
      <c r="G57" s="19">
        <v>723702.76637330139</v>
      </c>
      <c r="H57" s="19">
        <v>137839.75401070016</v>
      </c>
      <c r="I57" s="19">
        <v>56679.023560279747</v>
      </c>
      <c r="J57" s="19"/>
      <c r="K57" s="19"/>
      <c r="L57" s="19">
        <v>42.881515999999998</v>
      </c>
      <c r="M57" s="19">
        <v>394.76844600000004</v>
      </c>
      <c r="N57" s="19">
        <v>11.174339999999997</v>
      </c>
      <c r="O57" s="19">
        <v>428512.0553022899</v>
      </c>
      <c r="P57" s="19">
        <v>93675.625043649896</v>
      </c>
      <c r="Q57" s="20">
        <f t="shared" si="2"/>
        <v>2232306.1090312772</v>
      </c>
      <c r="R57" s="57"/>
      <c r="S57" s="88" t="s">
        <v>0</v>
      </c>
      <c r="T57" s="90" t="s">
        <v>1</v>
      </c>
      <c r="U57" s="107" t="s">
        <v>47</v>
      </c>
      <c r="V57" s="102" t="s">
        <v>49</v>
      </c>
      <c r="W57" s="102" t="s">
        <v>48</v>
      </c>
      <c r="X57" s="102" t="s">
        <v>50</v>
      </c>
      <c r="Y57" s="102" t="s">
        <v>53</v>
      </c>
      <c r="Z57" s="102" t="s">
        <v>26</v>
      </c>
      <c r="AA57" s="104" t="s">
        <v>51</v>
      </c>
      <c r="AB57" s="92" t="s">
        <v>52</v>
      </c>
    </row>
    <row r="58" spans="2:29" ht="13.9" customHeight="1" thickBot="1" x14ac:dyDescent="0.4">
      <c r="B58" s="10"/>
      <c r="C58" s="11" t="s">
        <v>13</v>
      </c>
      <c r="D58" s="21">
        <v>87042.407220279943</v>
      </c>
      <c r="E58" s="22">
        <v>79898.880607889776</v>
      </c>
      <c r="F58" s="22">
        <v>632335.84697347984</v>
      </c>
      <c r="G58" s="22">
        <v>739490.92203338165</v>
      </c>
      <c r="H58" s="22">
        <v>142542.6788893097</v>
      </c>
      <c r="I58" s="22">
        <v>58943.099877340042</v>
      </c>
      <c r="J58" s="22"/>
      <c r="K58" s="22"/>
      <c r="L58" s="22">
        <v>45.883223000000001</v>
      </c>
      <c r="M58" s="22">
        <v>34.857233100000002</v>
      </c>
      <c r="N58" s="22">
        <v>12.596013000000003</v>
      </c>
      <c r="O58" s="22">
        <v>456787.76405795076</v>
      </c>
      <c r="P58" s="22">
        <v>98607.99168967006</v>
      </c>
      <c r="Q58" s="23">
        <f t="shared" si="2"/>
        <v>2295742.9278184017</v>
      </c>
      <c r="R58" s="57"/>
      <c r="S58" s="100"/>
      <c r="T58" s="101"/>
      <c r="U58" s="108"/>
      <c r="V58" s="103"/>
      <c r="W58" s="103"/>
      <c r="X58" s="103"/>
      <c r="Y58" s="103"/>
      <c r="Z58" s="103"/>
      <c r="AA58" s="105"/>
      <c r="AB58" s="106"/>
    </row>
    <row r="59" spans="2:29" ht="13.9" customHeight="1" x14ac:dyDescent="0.35">
      <c r="B59" s="6">
        <v>2023</v>
      </c>
      <c r="C59" s="7" t="s">
        <v>2</v>
      </c>
      <c r="D59" s="15">
        <v>99195.118955939543</v>
      </c>
      <c r="E59" s="16">
        <v>80542.214365390173</v>
      </c>
      <c r="F59" s="16">
        <v>739095.83523153164</v>
      </c>
      <c r="G59" s="16">
        <v>735062.62377011997</v>
      </c>
      <c r="H59" s="16">
        <v>139991.68470005013</v>
      </c>
      <c r="I59" s="16">
        <v>54665.575172620229</v>
      </c>
      <c r="J59" s="16"/>
      <c r="K59" s="16"/>
      <c r="L59" s="16">
        <v>37.624241999999995</v>
      </c>
      <c r="M59" s="16">
        <v>37.227524000000003</v>
      </c>
      <c r="N59" s="16">
        <v>12.673109999999998</v>
      </c>
      <c r="O59" s="16">
        <v>479353.17189080978</v>
      </c>
      <c r="P59" s="16">
        <v>103093.19984351996</v>
      </c>
      <c r="Q59" s="17">
        <f t="shared" si="2"/>
        <v>2431086.9488059813</v>
      </c>
      <c r="R59" s="57"/>
      <c r="S59" s="6">
        <v>2023</v>
      </c>
      <c r="T59" s="7" t="s">
        <v>2</v>
      </c>
      <c r="U59" s="77">
        <f>D59+H59</f>
        <v>239186.80365598967</v>
      </c>
      <c r="V59" s="78">
        <f>E59+I59</f>
        <v>135207.7895380104</v>
      </c>
      <c r="W59" s="78">
        <f>F59</f>
        <v>739095.83523153164</v>
      </c>
      <c r="X59" s="78">
        <f>G59</f>
        <v>735062.62377011997</v>
      </c>
      <c r="Y59" s="78">
        <f>O59</f>
        <v>479353.17189080978</v>
      </c>
      <c r="Z59" s="78">
        <f>P59</f>
        <v>103093.19984351996</v>
      </c>
      <c r="AA59" s="78">
        <f>L59+M59+N59</f>
        <v>87.524875999999992</v>
      </c>
      <c r="AB59" s="83">
        <f>SUM(U59:AA59)</f>
        <v>2431086.9488059813</v>
      </c>
      <c r="AC59" s="42"/>
    </row>
    <row r="60" spans="2:29" ht="13.9" customHeight="1" x14ac:dyDescent="0.35">
      <c r="B60" s="8"/>
      <c r="C60" s="9" t="s">
        <v>3</v>
      </c>
      <c r="D60" s="18">
        <v>94661.063358490021</v>
      </c>
      <c r="E60" s="19">
        <v>74601.948005409853</v>
      </c>
      <c r="F60" s="19">
        <v>649259.45166342903</v>
      </c>
      <c r="G60" s="19">
        <v>657093.5278572276</v>
      </c>
      <c r="H60" s="19">
        <v>123390.84544087044</v>
      </c>
      <c r="I60" s="19">
        <v>48205.943838589963</v>
      </c>
      <c r="J60" s="19"/>
      <c r="K60" s="19"/>
      <c r="L60" s="19"/>
      <c r="M60" s="19"/>
      <c r="N60" s="19"/>
      <c r="O60" s="19">
        <v>421386.82369290973</v>
      </c>
      <c r="P60" s="19">
        <v>92842.757663820055</v>
      </c>
      <c r="Q60" s="20">
        <f t="shared" si="2"/>
        <v>2161442.3615207467</v>
      </c>
      <c r="R60" s="57"/>
      <c r="S60" s="8"/>
      <c r="T60" s="9" t="s">
        <v>3</v>
      </c>
      <c r="U60" s="79">
        <f t="shared" ref="U60:U89" si="3">D60+H60</f>
        <v>218051.90879936045</v>
      </c>
      <c r="V60" s="42">
        <f t="shared" ref="V60:V89" si="4">E60+I60</f>
        <v>122807.89184399982</v>
      </c>
      <c r="W60" s="42">
        <f t="shared" ref="W60:W95" si="5">F60</f>
        <v>649259.45166342903</v>
      </c>
      <c r="X60" s="42">
        <f t="shared" ref="X60:X89" si="6">G60</f>
        <v>657093.5278572276</v>
      </c>
      <c r="Y60" s="42">
        <f t="shared" ref="Y60:Y89" si="7">O60</f>
        <v>421386.82369290973</v>
      </c>
      <c r="Z60" s="42">
        <f t="shared" ref="Z60:Z89" si="8">P60</f>
        <v>92842.757663820055</v>
      </c>
      <c r="AA60" s="42">
        <f t="shared" ref="AA60:AA89" si="9">L60+M60+N60</f>
        <v>0</v>
      </c>
      <c r="AB60" s="84">
        <f t="shared" ref="AB60:AB89" si="10">SUM(U60:AA60)</f>
        <v>2161442.3615207467</v>
      </c>
      <c r="AC60" s="42"/>
    </row>
    <row r="61" spans="2:29" ht="13.9" customHeight="1" x14ac:dyDescent="0.35">
      <c r="B61" s="8"/>
      <c r="C61" s="9" t="s">
        <v>4</v>
      </c>
      <c r="D61" s="18">
        <v>94424.121539160144</v>
      </c>
      <c r="E61" s="19">
        <v>80396.96657124006</v>
      </c>
      <c r="F61" s="19">
        <v>713856.7857957317</v>
      </c>
      <c r="G61" s="19">
        <v>718546.70402023196</v>
      </c>
      <c r="H61" s="19">
        <v>142790.23632557984</v>
      </c>
      <c r="I61" s="19">
        <v>58045.394768779843</v>
      </c>
      <c r="J61" s="19"/>
      <c r="K61" s="19"/>
      <c r="L61" s="19"/>
      <c r="M61" s="19">
        <v>28.948124</v>
      </c>
      <c r="N61" s="19">
        <v>12.522729</v>
      </c>
      <c r="O61" s="19">
        <v>499103.12318613031</v>
      </c>
      <c r="P61" s="19">
        <v>103378.14060132996</v>
      </c>
      <c r="Q61" s="20">
        <f t="shared" si="2"/>
        <v>2410582.9436611841</v>
      </c>
      <c r="R61" s="57"/>
      <c r="S61" s="8"/>
      <c r="T61" s="9" t="s">
        <v>4</v>
      </c>
      <c r="U61" s="79">
        <f t="shared" si="3"/>
        <v>237214.35786473998</v>
      </c>
      <c r="V61" s="42">
        <f t="shared" si="4"/>
        <v>138442.36134001991</v>
      </c>
      <c r="W61" s="42">
        <f t="shared" si="5"/>
        <v>713856.7857957317</v>
      </c>
      <c r="X61" s="42">
        <f t="shared" si="6"/>
        <v>718546.70402023196</v>
      </c>
      <c r="Y61" s="42">
        <f t="shared" si="7"/>
        <v>499103.12318613031</v>
      </c>
      <c r="Z61" s="42">
        <f t="shared" si="8"/>
        <v>103378.14060132996</v>
      </c>
      <c r="AA61" s="42">
        <f t="shared" si="9"/>
        <v>41.470852999999998</v>
      </c>
      <c r="AB61" s="84">
        <f t="shared" si="10"/>
        <v>2410582.9436611836</v>
      </c>
      <c r="AC61" s="42"/>
    </row>
    <row r="62" spans="2:29" ht="13.9" customHeight="1" x14ac:dyDescent="0.35">
      <c r="B62" s="8"/>
      <c r="C62" s="9" t="s">
        <v>5</v>
      </c>
      <c r="D62" s="18">
        <v>100421.86210312959</v>
      </c>
      <c r="E62" s="19">
        <v>77073.855496420059</v>
      </c>
      <c r="F62" s="19">
        <v>696567.3303232718</v>
      </c>
      <c r="G62" s="19">
        <v>698694.7668164412</v>
      </c>
      <c r="H62" s="19">
        <v>139735.88954718999</v>
      </c>
      <c r="I62" s="19">
        <v>56289.828216069625</v>
      </c>
      <c r="J62" s="19"/>
      <c r="K62" s="19"/>
      <c r="L62" s="19">
        <v>8.9362870000000001</v>
      </c>
      <c r="M62" s="19"/>
      <c r="N62" s="19">
        <v>10.336709999999998</v>
      </c>
      <c r="O62" s="19">
        <v>482079.46335037024</v>
      </c>
      <c r="P62" s="19">
        <v>109059.00540011021</v>
      </c>
      <c r="Q62" s="20">
        <f t="shared" ref="Q62:Q73" si="11">SUM(D62:P62)</f>
        <v>2359941.2742500026</v>
      </c>
      <c r="R62" s="57"/>
      <c r="S62" s="8"/>
      <c r="T62" s="9" t="s">
        <v>5</v>
      </c>
      <c r="U62" s="79">
        <f t="shared" si="3"/>
        <v>240157.75165031958</v>
      </c>
      <c r="V62" s="42">
        <f t="shared" si="4"/>
        <v>133363.68371248967</v>
      </c>
      <c r="W62" s="42">
        <f t="shared" si="5"/>
        <v>696567.3303232718</v>
      </c>
      <c r="X62" s="42">
        <f t="shared" si="6"/>
        <v>698694.7668164412</v>
      </c>
      <c r="Y62" s="42">
        <f t="shared" si="7"/>
        <v>482079.46335037024</v>
      </c>
      <c r="Z62" s="42">
        <f t="shared" si="8"/>
        <v>109059.00540011021</v>
      </c>
      <c r="AA62" s="42">
        <f t="shared" si="9"/>
        <v>19.272996999999997</v>
      </c>
      <c r="AB62" s="84">
        <f t="shared" si="10"/>
        <v>2359941.2742500021</v>
      </c>
      <c r="AC62" s="42"/>
    </row>
    <row r="63" spans="2:29" ht="13.9" customHeight="1" x14ac:dyDescent="0.35">
      <c r="B63" s="8"/>
      <c r="C63" s="9" t="s">
        <v>6</v>
      </c>
      <c r="D63" s="18">
        <v>103194.14036324999</v>
      </c>
      <c r="E63" s="19">
        <v>81197.798236149654</v>
      </c>
      <c r="F63" s="19">
        <v>720092.50610592321</v>
      </c>
      <c r="G63" s="19">
        <v>744512.96133798861</v>
      </c>
      <c r="H63" s="19">
        <v>151257.86838559032</v>
      </c>
      <c r="I63" s="19">
        <v>60079.051251510173</v>
      </c>
      <c r="J63" s="19"/>
      <c r="K63" s="19"/>
      <c r="L63" s="19">
        <v>8.7070049999999988</v>
      </c>
      <c r="M63" s="19">
        <v>35.664088999999997</v>
      </c>
      <c r="N63" s="19">
        <v>10.359425</v>
      </c>
      <c r="O63" s="19">
        <v>518154.6612963698</v>
      </c>
      <c r="P63" s="19">
        <v>117209.08241498002</v>
      </c>
      <c r="Q63" s="20">
        <f t="shared" si="11"/>
        <v>2495752.7999107619</v>
      </c>
      <c r="R63" s="57"/>
      <c r="S63" s="8"/>
      <c r="T63" s="9" t="s">
        <v>6</v>
      </c>
      <c r="U63" s="79">
        <f t="shared" si="3"/>
        <v>254452.00874884031</v>
      </c>
      <c r="V63" s="42">
        <f t="shared" si="4"/>
        <v>141276.84948765981</v>
      </c>
      <c r="W63" s="42">
        <f t="shared" si="5"/>
        <v>720092.50610592321</v>
      </c>
      <c r="X63" s="42">
        <f t="shared" si="6"/>
        <v>744512.96133798861</v>
      </c>
      <c r="Y63" s="42">
        <f t="shared" si="7"/>
        <v>518154.6612963698</v>
      </c>
      <c r="Z63" s="42">
        <f t="shared" si="8"/>
        <v>117209.08241498002</v>
      </c>
      <c r="AA63" s="42">
        <f t="shared" si="9"/>
        <v>54.730519000000001</v>
      </c>
      <c r="AB63" s="84">
        <f t="shared" si="10"/>
        <v>2495752.7999107619</v>
      </c>
      <c r="AC63" s="42"/>
    </row>
    <row r="64" spans="2:29" ht="13.9" customHeight="1" x14ac:dyDescent="0.35">
      <c r="B64" s="8"/>
      <c r="C64" s="9" t="s">
        <v>7</v>
      </c>
      <c r="D64" s="18">
        <v>107940.90570752033</v>
      </c>
      <c r="E64" s="19">
        <v>84684.399468929842</v>
      </c>
      <c r="F64" s="19">
        <v>743660.63525615749</v>
      </c>
      <c r="G64" s="19">
        <v>769152.84385612211</v>
      </c>
      <c r="H64" s="19">
        <v>156811.02153968005</v>
      </c>
      <c r="I64" s="19">
        <v>62321.849575149907</v>
      </c>
      <c r="J64" s="19"/>
      <c r="K64" s="19"/>
      <c r="L64" s="19"/>
      <c r="M64" s="19">
        <v>35.788913999999998</v>
      </c>
      <c r="N64" s="19">
        <v>6.3125100000000005</v>
      </c>
      <c r="O64" s="19">
        <v>509295.31900813011</v>
      </c>
      <c r="P64" s="19">
        <v>119263.48950355005</v>
      </c>
      <c r="Q64" s="20">
        <f t="shared" si="11"/>
        <v>2553172.5653392398</v>
      </c>
      <c r="R64" s="57"/>
      <c r="S64" s="8"/>
      <c r="T64" s="9" t="s">
        <v>7</v>
      </c>
      <c r="U64" s="79">
        <f t="shared" si="3"/>
        <v>264751.92724720039</v>
      </c>
      <c r="V64" s="42">
        <f t="shared" si="4"/>
        <v>147006.24904407974</v>
      </c>
      <c r="W64" s="42">
        <f t="shared" si="5"/>
        <v>743660.63525615749</v>
      </c>
      <c r="X64" s="42">
        <f t="shared" si="6"/>
        <v>769152.84385612211</v>
      </c>
      <c r="Y64" s="42">
        <f t="shared" si="7"/>
        <v>509295.31900813011</v>
      </c>
      <c r="Z64" s="42">
        <f t="shared" si="8"/>
        <v>119263.48950355005</v>
      </c>
      <c r="AA64" s="42">
        <f t="shared" si="9"/>
        <v>42.101424000000002</v>
      </c>
      <c r="AB64" s="84">
        <f t="shared" si="10"/>
        <v>2553172.5653392398</v>
      </c>
      <c r="AC64" s="42"/>
    </row>
    <row r="65" spans="2:29" ht="13.9" customHeight="1" x14ac:dyDescent="0.35">
      <c r="B65" s="8"/>
      <c r="C65" s="9" t="s">
        <v>8</v>
      </c>
      <c r="D65" s="18">
        <v>114469.61000448951</v>
      </c>
      <c r="E65" s="19">
        <v>91202.800548719868</v>
      </c>
      <c r="F65" s="19">
        <v>771112.00190074032</v>
      </c>
      <c r="G65" s="19">
        <v>785636.43008580001</v>
      </c>
      <c r="H65" s="19">
        <v>159140.12162660999</v>
      </c>
      <c r="I65" s="19">
        <v>62185.875176200097</v>
      </c>
      <c r="J65" s="19"/>
      <c r="K65" s="19"/>
      <c r="L65" s="19">
        <v>7.0276690000000004</v>
      </c>
      <c r="M65" s="19">
        <v>33.165081000000001</v>
      </c>
      <c r="N65" s="19">
        <v>5.767798</v>
      </c>
      <c r="O65" s="19">
        <v>528827.76316483982</v>
      </c>
      <c r="P65" s="19">
        <v>122737.17286549996</v>
      </c>
      <c r="Q65" s="20">
        <f t="shared" si="11"/>
        <v>2635357.7359208991</v>
      </c>
      <c r="R65" s="57"/>
      <c r="S65" s="8"/>
      <c r="T65" s="9" t="s">
        <v>8</v>
      </c>
      <c r="U65" s="79">
        <f t="shared" si="3"/>
        <v>273609.73163109948</v>
      </c>
      <c r="V65" s="42">
        <f t="shared" si="4"/>
        <v>153388.67572491997</v>
      </c>
      <c r="W65" s="42">
        <f t="shared" si="5"/>
        <v>771112.00190074032</v>
      </c>
      <c r="X65" s="42">
        <f t="shared" si="6"/>
        <v>785636.43008580001</v>
      </c>
      <c r="Y65" s="42">
        <f t="shared" si="7"/>
        <v>528827.76316483982</v>
      </c>
      <c r="Z65" s="42">
        <f t="shared" si="8"/>
        <v>122737.17286549996</v>
      </c>
      <c r="AA65" s="42">
        <f t="shared" si="9"/>
        <v>45.960548000000003</v>
      </c>
      <c r="AB65" s="84">
        <f t="shared" si="10"/>
        <v>2635357.7359208991</v>
      </c>
      <c r="AC65" s="42"/>
    </row>
    <row r="66" spans="2:29" ht="13.9" customHeight="1" x14ac:dyDescent="0.35">
      <c r="B66" s="8"/>
      <c r="C66" s="9" t="s">
        <v>9</v>
      </c>
      <c r="D66" s="18">
        <v>126196.73550024942</v>
      </c>
      <c r="E66" s="19">
        <v>88789.370181429709</v>
      </c>
      <c r="F66" s="19">
        <v>778392.3957777383</v>
      </c>
      <c r="G66" s="19">
        <v>771670.95243854006</v>
      </c>
      <c r="H66" s="19">
        <v>155918.26495974022</v>
      </c>
      <c r="I66" s="19">
        <v>62496.007316469782</v>
      </c>
      <c r="J66" s="19"/>
      <c r="K66" s="19"/>
      <c r="L66" s="19"/>
      <c r="M66" s="19"/>
      <c r="N66" s="19">
        <v>6.0152089999999987</v>
      </c>
      <c r="O66" s="19">
        <v>514324.73156560992</v>
      </c>
      <c r="P66" s="19">
        <v>120392.08120292012</v>
      </c>
      <c r="Q66" s="20">
        <f t="shared" si="11"/>
        <v>2618186.5541516975</v>
      </c>
      <c r="R66" s="57"/>
      <c r="S66" s="8"/>
      <c r="T66" s="9" t="s">
        <v>9</v>
      </c>
      <c r="U66" s="79">
        <f t="shared" si="3"/>
        <v>282115.00045998965</v>
      </c>
      <c r="V66" s="42">
        <f t="shared" si="4"/>
        <v>151285.37749789949</v>
      </c>
      <c r="W66" s="42">
        <f t="shared" si="5"/>
        <v>778392.3957777383</v>
      </c>
      <c r="X66" s="42">
        <f t="shared" si="6"/>
        <v>771670.95243854006</v>
      </c>
      <c r="Y66" s="42">
        <f t="shared" si="7"/>
        <v>514324.73156560992</v>
      </c>
      <c r="Z66" s="42">
        <f t="shared" si="8"/>
        <v>120392.08120292012</v>
      </c>
      <c r="AA66" s="42">
        <f t="shared" si="9"/>
        <v>6.0152089999999987</v>
      </c>
      <c r="AB66" s="84">
        <f t="shared" si="10"/>
        <v>2618186.5541516975</v>
      </c>
      <c r="AC66" s="42"/>
    </row>
    <row r="67" spans="2:29" ht="13.9" customHeight="1" x14ac:dyDescent="0.35">
      <c r="B67" s="8"/>
      <c r="C67" s="9" t="s">
        <v>10</v>
      </c>
      <c r="D67" s="18">
        <v>118149.3559530397</v>
      </c>
      <c r="E67" s="19">
        <v>85334.442503589802</v>
      </c>
      <c r="F67" s="19">
        <v>763807.48425011907</v>
      </c>
      <c r="G67" s="19">
        <v>752094.92743475921</v>
      </c>
      <c r="H67" s="19">
        <v>153390.97500303006</v>
      </c>
      <c r="I67" s="19">
        <v>61089.438527029895</v>
      </c>
      <c r="J67" s="19"/>
      <c r="K67" s="19"/>
      <c r="L67" s="19">
        <v>40.754718999999994</v>
      </c>
      <c r="M67" s="19">
        <v>34.679456000000002</v>
      </c>
      <c r="N67" s="19">
        <v>6.87507</v>
      </c>
      <c r="O67" s="19">
        <v>522102.22551025974</v>
      </c>
      <c r="P67" s="19">
        <v>117223.13002552984</v>
      </c>
      <c r="Q67" s="20">
        <f t="shared" si="11"/>
        <v>2573274.2884523575</v>
      </c>
      <c r="R67" s="57"/>
      <c r="S67" s="8"/>
      <c r="T67" s="9" t="s">
        <v>10</v>
      </c>
      <c r="U67" s="79">
        <f t="shared" si="3"/>
        <v>271540.33095606975</v>
      </c>
      <c r="V67" s="42">
        <f t="shared" si="4"/>
        <v>146423.8810306197</v>
      </c>
      <c r="W67" s="42">
        <f t="shared" si="5"/>
        <v>763807.48425011907</v>
      </c>
      <c r="X67" s="42">
        <f t="shared" si="6"/>
        <v>752094.92743475921</v>
      </c>
      <c r="Y67" s="42">
        <f t="shared" si="7"/>
        <v>522102.22551025974</v>
      </c>
      <c r="Z67" s="42">
        <f t="shared" si="8"/>
        <v>117223.13002552984</v>
      </c>
      <c r="AA67" s="42">
        <f t="shared" si="9"/>
        <v>82.30924499999999</v>
      </c>
      <c r="AB67" s="84">
        <f t="shared" si="10"/>
        <v>2573274.2884523575</v>
      </c>
      <c r="AC67" s="42"/>
    </row>
    <row r="68" spans="2:29" ht="13.9" customHeight="1" x14ac:dyDescent="0.35">
      <c r="B68" s="8"/>
      <c r="C68" s="9" t="s">
        <v>11</v>
      </c>
      <c r="D68" s="18">
        <v>123346.38667159974</v>
      </c>
      <c r="E68" s="19">
        <v>88789.37018142968</v>
      </c>
      <c r="F68" s="19">
        <v>760009.05354006914</v>
      </c>
      <c r="G68" s="19">
        <v>762145.89972886175</v>
      </c>
      <c r="H68" s="19">
        <v>156554.24843160014</v>
      </c>
      <c r="I68" s="19">
        <v>62584.415139000448</v>
      </c>
      <c r="J68" s="19"/>
      <c r="K68" s="19"/>
      <c r="L68" s="19">
        <v>41.569814000000008</v>
      </c>
      <c r="M68" s="19">
        <v>33.864488999999992</v>
      </c>
      <c r="N68" s="19">
        <v>9.7213209999999961</v>
      </c>
      <c r="O68" s="19">
        <v>519546.26016596972</v>
      </c>
      <c r="P68" s="19">
        <v>118558.77630795</v>
      </c>
      <c r="Q68" s="20">
        <f t="shared" si="11"/>
        <v>2591619.5657904805</v>
      </c>
      <c r="R68" s="57"/>
      <c r="S68" s="8"/>
      <c r="T68" s="9" t="s">
        <v>11</v>
      </c>
      <c r="U68" s="79">
        <f t="shared" si="3"/>
        <v>279900.63510319986</v>
      </c>
      <c r="V68" s="42">
        <f t="shared" si="4"/>
        <v>151373.78532043012</v>
      </c>
      <c r="W68" s="42">
        <f t="shared" si="5"/>
        <v>760009.05354006914</v>
      </c>
      <c r="X68" s="42">
        <f t="shared" si="6"/>
        <v>762145.89972886175</v>
      </c>
      <c r="Y68" s="42">
        <f t="shared" si="7"/>
        <v>519546.26016596972</v>
      </c>
      <c r="Z68" s="42">
        <f t="shared" si="8"/>
        <v>118558.77630795</v>
      </c>
      <c r="AA68" s="42">
        <f t="shared" si="9"/>
        <v>85.155623999999989</v>
      </c>
      <c r="AB68" s="84">
        <f t="shared" si="10"/>
        <v>2591619.5657904805</v>
      </c>
      <c r="AC68" s="42"/>
    </row>
    <row r="69" spans="2:29" ht="13.9" customHeight="1" x14ac:dyDescent="0.35">
      <c r="B69" s="8"/>
      <c r="C69" s="9" t="s">
        <v>12</v>
      </c>
      <c r="D69" s="18">
        <v>118948.58906049977</v>
      </c>
      <c r="E69" s="19">
        <v>72804.444000770221</v>
      </c>
      <c r="F69" s="19">
        <v>763476.65887998382</v>
      </c>
      <c r="G69" s="19">
        <v>738399.64974481217</v>
      </c>
      <c r="H69" s="19">
        <v>156325.97505840013</v>
      </c>
      <c r="I69" s="19">
        <v>60885.637103159883</v>
      </c>
      <c r="J69" s="19"/>
      <c r="K69" s="19"/>
      <c r="L69" s="19"/>
      <c r="M69" s="19"/>
      <c r="N69" s="19">
        <v>11.180489999999999</v>
      </c>
      <c r="O69" s="19">
        <v>508005.63022186985</v>
      </c>
      <c r="P69" s="19">
        <v>115338.72494463991</v>
      </c>
      <c r="Q69" s="20">
        <f t="shared" si="11"/>
        <v>2534196.4895041357</v>
      </c>
      <c r="R69" s="57"/>
      <c r="S69" s="8"/>
      <c r="T69" s="9" t="s">
        <v>12</v>
      </c>
      <c r="U69" s="79">
        <f t="shared" si="3"/>
        <v>275274.56411889987</v>
      </c>
      <c r="V69" s="42">
        <f t="shared" si="4"/>
        <v>133690.0811039301</v>
      </c>
      <c r="W69" s="42">
        <f t="shared" si="5"/>
        <v>763476.65887998382</v>
      </c>
      <c r="X69" s="42">
        <f t="shared" si="6"/>
        <v>738399.64974481217</v>
      </c>
      <c r="Y69" s="42">
        <f t="shared" si="7"/>
        <v>508005.63022186985</v>
      </c>
      <c r="Z69" s="42">
        <f t="shared" si="8"/>
        <v>115338.72494463991</v>
      </c>
      <c r="AA69" s="42">
        <f t="shared" si="9"/>
        <v>11.180489999999999</v>
      </c>
      <c r="AB69" s="84">
        <f t="shared" si="10"/>
        <v>2534196.4895041361</v>
      </c>
      <c r="AC69" s="42"/>
    </row>
    <row r="70" spans="2:29" ht="13.9" customHeight="1" thickBot="1" x14ac:dyDescent="0.4">
      <c r="B70" s="10"/>
      <c r="C70" s="11" t="s">
        <v>13</v>
      </c>
      <c r="D70" s="21">
        <v>119026.14959707078</v>
      </c>
      <c r="E70" s="22">
        <v>86787.841551619378</v>
      </c>
      <c r="F70" s="22">
        <v>766657.21728145878</v>
      </c>
      <c r="G70" s="22">
        <v>783644.85753688845</v>
      </c>
      <c r="H70" s="22">
        <v>155925.80378182</v>
      </c>
      <c r="I70" s="22">
        <v>63294.614885030074</v>
      </c>
      <c r="J70" s="22"/>
      <c r="K70" s="22"/>
      <c r="L70" s="22">
        <v>41.444355999999999</v>
      </c>
      <c r="M70" s="22">
        <v>35.258121000000003</v>
      </c>
      <c r="N70" s="22">
        <v>12.481003000000001</v>
      </c>
      <c r="O70" s="22">
        <v>549076.46762576059</v>
      </c>
      <c r="P70" s="22">
        <v>124083.02862831998</v>
      </c>
      <c r="Q70" s="23">
        <f t="shared" si="11"/>
        <v>2648585.1643679678</v>
      </c>
      <c r="R70" s="57"/>
      <c r="S70" s="10"/>
      <c r="T70" s="11" t="s">
        <v>13</v>
      </c>
      <c r="U70" s="80">
        <f t="shared" si="3"/>
        <v>274951.95337889076</v>
      </c>
      <c r="V70" s="81">
        <f t="shared" si="4"/>
        <v>150082.45643664946</v>
      </c>
      <c r="W70" s="81">
        <f t="shared" si="5"/>
        <v>766657.21728145878</v>
      </c>
      <c r="X70" s="81">
        <f t="shared" si="6"/>
        <v>783644.85753688845</v>
      </c>
      <c r="Y70" s="81">
        <f t="shared" si="7"/>
        <v>549076.46762576059</v>
      </c>
      <c r="Z70" s="81">
        <f t="shared" si="8"/>
        <v>124083.02862831998</v>
      </c>
      <c r="AA70" s="81">
        <f t="shared" si="9"/>
        <v>89.183480000000003</v>
      </c>
      <c r="AB70" s="85">
        <f t="shared" si="10"/>
        <v>2648585.1643679682</v>
      </c>
      <c r="AC70" s="42"/>
    </row>
    <row r="71" spans="2:29" ht="13.9" customHeight="1" x14ac:dyDescent="0.35">
      <c r="B71" s="6">
        <v>2024</v>
      </c>
      <c r="C71" s="7" t="s">
        <v>2</v>
      </c>
      <c r="D71" s="15">
        <v>132919.41633037996</v>
      </c>
      <c r="E71" s="16">
        <v>88123.385220289769</v>
      </c>
      <c r="F71" s="16">
        <v>774182.00532845897</v>
      </c>
      <c r="G71" s="16">
        <v>765408.82831047243</v>
      </c>
      <c r="H71" s="16">
        <v>151143.84185812957</v>
      </c>
      <c r="I71" s="16">
        <v>59923.453935440179</v>
      </c>
      <c r="J71" s="16"/>
      <c r="K71" s="16"/>
      <c r="L71" s="16">
        <v>44.883114000000006</v>
      </c>
      <c r="M71" s="16">
        <v>34.870282000000003</v>
      </c>
      <c r="N71" s="16">
        <v>12.717315999999997</v>
      </c>
      <c r="O71" s="16">
        <v>555427.83144287101</v>
      </c>
      <c r="P71" s="16">
        <v>122686.14097855982</v>
      </c>
      <c r="Q71" s="17">
        <f t="shared" si="11"/>
        <v>2649907.3741166019</v>
      </c>
      <c r="R71" s="57"/>
      <c r="S71" s="6">
        <v>2024</v>
      </c>
      <c r="T71" s="7" t="s">
        <v>2</v>
      </c>
      <c r="U71" s="77">
        <f t="shared" si="3"/>
        <v>284063.2581885095</v>
      </c>
      <c r="V71" s="78">
        <f t="shared" si="4"/>
        <v>148046.83915572995</v>
      </c>
      <c r="W71" s="78">
        <f t="shared" si="5"/>
        <v>774182.00532845897</v>
      </c>
      <c r="X71" s="78">
        <f t="shared" si="6"/>
        <v>765408.82831047243</v>
      </c>
      <c r="Y71" s="78">
        <f t="shared" si="7"/>
        <v>555427.83144287101</v>
      </c>
      <c r="Z71" s="78">
        <f t="shared" si="8"/>
        <v>122686.14097855982</v>
      </c>
      <c r="AA71" s="78">
        <f t="shared" si="9"/>
        <v>92.470712000000006</v>
      </c>
      <c r="AB71" s="83">
        <f t="shared" si="10"/>
        <v>2649907.3741166019</v>
      </c>
      <c r="AC71" s="42"/>
    </row>
    <row r="72" spans="2:29" ht="13.9" customHeight="1" x14ac:dyDescent="0.35">
      <c r="B72" s="8"/>
      <c r="C72" s="9" t="s">
        <v>3</v>
      </c>
      <c r="D72" s="18">
        <v>123924.97790953032</v>
      </c>
      <c r="E72" s="19">
        <v>85136.345172949412</v>
      </c>
      <c r="F72" s="19">
        <v>735246.1494617624</v>
      </c>
      <c r="G72" s="19">
        <v>713569.98908037937</v>
      </c>
      <c r="H72" s="19">
        <v>140133.54101152011</v>
      </c>
      <c r="I72" s="19">
        <v>54270.515739819784</v>
      </c>
      <c r="J72" s="19"/>
      <c r="K72" s="19"/>
      <c r="L72" s="19">
        <v>44.883114000000006</v>
      </c>
      <c r="M72" s="19">
        <v>34.870282000000003</v>
      </c>
      <c r="N72" s="19">
        <v>65.720350999999994</v>
      </c>
      <c r="O72" s="19">
        <v>580287.78021980007</v>
      </c>
      <c r="P72" s="19">
        <v>110988.21275689988</v>
      </c>
      <c r="Q72" s="20">
        <f t="shared" si="11"/>
        <v>2543702.9850996612</v>
      </c>
      <c r="R72" s="57"/>
      <c r="S72" s="8"/>
      <c r="T72" s="9" t="s">
        <v>3</v>
      </c>
      <c r="U72" s="79">
        <f t="shared" si="3"/>
        <v>264058.51892105042</v>
      </c>
      <c r="V72" s="42">
        <f t="shared" si="4"/>
        <v>139406.86091276919</v>
      </c>
      <c r="W72" s="42">
        <f t="shared" si="5"/>
        <v>735246.1494617624</v>
      </c>
      <c r="X72" s="42">
        <f t="shared" si="6"/>
        <v>713569.98908037937</v>
      </c>
      <c r="Y72" s="42">
        <f t="shared" si="7"/>
        <v>580287.78021980007</v>
      </c>
      <c r="Z72" s="42">
        <f t="shared" si="8"/>
        <v>110988.21275689988</v>
      </c>
      <c r="AA72" s="42">
        <f t="shared" si="9"/>
        <v>145.473747</v>
      </c>
      <c r="AB72" s="84">
        <f t="shared" si="10"/>
        <v>2543702.9850996612</v>
      </c>
      <c r="AC72" s="42"/>
    </row>
    <row r="73" spans="2:29" ht="13.5" customHeight="1" x14ac:dyDescent="0.35">
      <c r="B73" s="8"/>
      <c r="C73" s="9" t="s">
        <v>4</v>
      </c>
      <c r="D73" s="18">
        <v>126890.98255307978</v>
      </c>
      <c r="E73" s="19">
        <v>87150.329872059228</v>
      </c>
      <c r="F73" s="19">
        <v>771999.85289499862</v>
      </c>
      <c r="G73" s="19">
        <v>774717.64979605959</v>
      </c>
      <c r="H73" s="19">
        <v>164926.54886528023</v>
      </c>
      <c r="I73" s="19">
        <v>62604.59940825012</v>
      </c>
      <c r="J73" s="19"/>
      <c r="K73" s="19"/>
      <c r="L73" s="19">
        <v>3.762721</v>
      </c>
      <c r="M73" s="19">
        <v>35.91639</v>
      </c>
      <c r="N73" s="19">
        <v>12.385771000000002</v>
      </c>
      <c r="O73" s="19">
        <v>556390.43718275032</v>
      </c>
      <c r="P73" s="19">
        <v>120515.13350965994</v>
      </c>
      <c r="Q73" s="20">
        <f t="shared" si="11"/>
        <v>2665247.598964138</v>
      </c>
      <c r="R73" s="57"/>
      <c r="S73" s="8"/>
      <c r="T73" s="9" t="s">
        <v>4</v>
      </c>
      <c r="U73" s="79">
        <f t="shared" si="3"/>
        <v>291817.53141836001</v>
      </c>
      <c r="V73" s="42">
        <f t="shared" si="4"/>
        <v>149754.92928030936</v>
      </c>
      <c r="W73" s="42">
        <f t="shared" si="5"/>
        <v>771999.85289499862</v>
      </c>
      <c r="X73" s="42">
        <f t="shared" si="6"/>
        <v>774717.64979605959</v>
      </c>
      <c r="Y73" s="42">
        <f t="shared" si="7"/>
        <v>556390.43718275032</v>
      </c>
      <c r="Z73" s="42">
        <f t="shared" si="8"/>
        <v>120515.13350965994</v>
      </c>
      <c r="AA73" s="42">
        <f t="shared" si="9"/>
        <v>52.064881999999997</v>
      </c>
      <c r="AB73" s="84">
        <f t="shared" si="10"/>
        <v>2665247.598964138</v>
      </c>
      <c r="AC73" s="42"/>
    </row>
    <row r="74" spans="2:29" ht="13.5" customHeight="1" x14ac:dyDescent="0.35">
      <c r="B74" s="8"/>
      <c r="C74" s="9" t="s">
        <v>5</v>
      </c>
      <c r="D74" s="18">
        <v>133692.86223170027</v>
      </c>
      <c r="E74" s="19">
        <v>89636.007872500384</v>
      </c>
      <c r="F74" s="19">
        <v>795728.48958692793</v>
      </c>
      <c r="G74" s="19">
        <v>745088.1777122895</v>
      </c>
      <c r="H74" s="19">
        <v>168310.7532600608</v>
      </c>
      <c r="I74" s="19">
        <v>63440.854413589797</v>
      </c>
      <c r="J74" s="19"/>
      <c r="K74" s="19"/>
      <c r="L74" s="19">
        <v>4.1766209999999999</v>
      </c>
      <c r="M74" s="19">
        <v>35.742038999999998</v>
      </c>
      <c r="N74" s="19">
        <v>10.321949999999999</v>
      </c>
      <c r="O74" s="19">
        <v>532116.79603786988</v>
      </c>
      <c r="P74" s="19">
        <v>120528.92224394012</v>
      </c>
      <c r="Q74" s="20">
        <f t="shared" ref="Q74:Q83" si="12">SUM(D74:P74)</f>
        <v>2648593.1039688787</v>
      </c>
      <c r="R74" s="57"/>
      <c r="S74" s="8"/>
      <c r="T74" s="9" t="s">
        <v>5</v>
      </c>
      <c r="U74" s="79">
        <f t="shared" si="3"/>
        <v>302003.61549176107</v>
      </c>
      <c r="V74" s="42">
        <f t="shared" si="4"/>
        <v>153076.86228609018</v>
      </c>
      <c r="W74" s="42">
        <f t="shared" si="5"/>
        <v>795728.48958692793</v>
      </c>
      <c r="X74" s="42">
        <f t="shared" si="6"/>
        <v>745088.1777122895</v>
      </c>
      <c r="Y74" s="42">
        <f t="shared" si="7"/>
        <v>532116.79603786988</v>
      </c>
      <c r="Z74" s="42">
        <f t="shared" si="8"/>
        <v>120528.92224394012</v>
      </c>
      <c r="AA74" s="42">
        <f t="shared" si="9"/>
        <v>50.240609999999997</v>
      </c>
      <c r="AB74" s="84">
        <f t="shared" si="10"/>
        <v>2648593.1039688792</v>
      </c>
      <c r="AC74" s="42"/>
    </row>
    <row r="75" spans="2:29" ht="13.5" customHeight="1" x14ac:dyDescent="0.35">
      <c r="B75" s="8"/>
      <c r="C75" s="9" t="s">
        <v>6</v>
      </c>
      <c r="D75" s="18">
        <v>135007.48024409893</v>
      </c>
      <c r="E75" s="19">
        <v>97152.261844070352</v>
      </c>
      <c r="F75" s="19">
        <v>851210.03652082093</v>
      </c>
      <c r="G75" s="19">
        <v>795387.8355642833</v>
      </c>
      <c r="H75" s="19">
        <v>190770.31936972993</v>
      </c>
      <c r="I75" s="19">
        <v>69636.745497209995</v>
      </c>
      <c r="J75" s="19"/>
      <c r="K75" s="19"/>
      <c r="L75" s="19">
        <v>4.1265010000000002</v>
      </c>
      <c r="M75" s="19">
        <v>35.388193000000001</v>
      </c>
      <c r="N75" s="19">
        <v>10.122584999999999</v>
      </c>
      <c r="O75" s="19">
        <v>588509.02170584805</v>
      </c>
      <c r="P75" s="19">
        <v>126691.76183160975</v>
      </c>
      <c r="Q75" s="20">
        <f t="shared" si="12"/>
        <v>2854415.0998566714</v>
      </c>
      <c r="R75" s="57"/>
      <c r="S75" s="8"/>
      <c r="T75" s="9" t="s">
        <v>6</v>
      </c>
      <c r="U75" s="79">
        <f t="shared" si="3"/>
        <v>325777.79961382889</v>
      </c>
      <c r="V75" s="42">
        <f t="shared" si="4"/>
        <v>166789.00734128035</v>
      </c>
      <c r="W75" s="42">
        <f t="shared" si="5"/>
        <v>851210.03652082093</v>
      </c>
      <c r="X75" s="42">
        <f t="shared" si="6"/>
        <v>795387.8355642833</v>
      </c>
      <c r="Y75" s="42">
        <f t="shared" si="7"/>
        <v>588509.02170584805</v>
      </c>
      <c r="Z75" s="42">
        <f t="shared" si="8"/>
        <v>126691.76183160975</v>
      </c>
      <c r="AA75" s="42">
        <f t="shared" si="9"/>
        <v>49.637278999999999</v>
      </c>
      <c r="AB75" s="84">
        <f t="shared" si="10"/>
        <v>2854415.0998566714</v>
      </c>
      <c r="AC75" s="42"/>
    </row>
    <row r="76" spans="2:29" ht="13.5" customHeight="1" x14ac:dyDescent="0.35">
      <c r="B76" s="8"/>
      <c r="C76" s="9" t="s">
        <v>7</v>
      </c>
      <c r="D76" s="18">
        <v>141007.13359016029</v>
      </c>
      <c r="E76" s="19">
        <v>99155.428915250042</v>
      </c>
      <c r="F76" s="19">
        <v>828648.14066992863</v>
      </c>
      <c r="G76" s="19">
        <v>808455.36458325048</v>
      </c>
      <c r="H76" s="19">
        <v>204578.16491731032</v>
      </c>
      <c r="I76" s="19">
        <v>70933.792400159859</v>
      </c>
      <c r="J76" s="19"/>
      <c r="K76" s="19"/>
      <c r="L76" s="19">
        <v>3.9779459999999998</v>
      </c>
      <c r="M76" s="19">
        <v>35.812851000000002</v>
      </c>
      <c r="N76" s="19">
        <v>6.4987199999999996</v>
      </c>
      <c r="O76" s="19">
        <v>621557.94224826875</v>
      </c>
      <c r="P76" s="19">
        <v>130037.66254678988</v>
      </c>
      <c r="Q76" s="20">
        <f t="shared" si="12"/>
        <v>2904419.9193881187</v>
      </c>
      <c r="R76" s="57"/>
      <c r="S76" s="8"/>
      <c r="T76" s="9" t="s">
        <v>7</v>
      </c>
      <c r="U76" s="79">
        <f t="shared" si="3"/>
        <v>345585.29850747064</v>
      </c>
      <c r="V76" s="42">
        <f t="shared" si="4"/>
        <v>170089.2213154099</v>
      </c>
      <c r="W76" s="42">
        <f t="shared" si="5"/>
        <v>828648.14066992863</v>
      </c>
      <c r="X76" s="42">
        <f t="shared" si="6"/>
        <v>808455.36458325048</v>
      </c>
      <c r="Y76" s="42">
        <f t="shared" si="7"/>
        <v>621557.94224826875</v>
      </c>
      <c r="Z76" s="42">
        <f t="shared" si="8"/>
        <v>130037.66254678988</v>
      </c>
      <c r="AA76" s="42">
        <f t="shared" si="9"/>
        <v>46.289517000000004</v>
      </c>
      <c r="AB76" s="84">
        <f t="shared" si="10"/>
        <v>2904419.9193881182</v>
      </c>
      <c r="AC76" s="42"/>
    </row>
    <row r="77" spans="2:29" ht="13.5" customHeight="1" x14ac:dyDescent="0.35">
      <c r="B77" s="8"/>
      <c r="C77" s="9" t="s">
        <v>8</v>
      </c>
      <c r="D77" s="18">
        <v>131129.96193973045</v>
      </c>
      <c r="E77" s="19">
        <v>97366.03183383953</v>
      </c>
      <c r="F77" s="19">
        <v>863540.78881181218</v>
      </c>
      <c r="G77" s="19">
        <v>781703.33922051929</v>
      </c>
      <c r="H77" s="19">
        <v>206197.38249824988</v>
      </c>
      <c r="I77" s="19">
        <v>67718.377391819624</v>
      </c>
      <c r="J77" s="19"/>
      <c r="K77" s="19"/>
      <c r="L77" s="19"/>
      <c r="M77" s="19"/>
      <c r="N77" s="19">
        <v>5.5940739999999982</v>
      </c>
      <c r="O77" s="19">
        <v>609248.90650878986</v>
      </c>
      <c r="P77" s="19">
        <v>122952.00859597002</v>
      </c>
      <c r="Q77" s="20">
        <f t="shared" si="12"/>
        <v>2879862.3908747314</v>
      </c>
      <c r="R77" s="57"/>
      <c r="S77" s="8"/>
      <c r="T77" s="9" t="s">
        <v>8</v>
      </c>
      <c r="U77" s="79">
        <f t="shared" si="3"/>
        <v>337327.34443798033</v>
      </c>
      <c r="V77" s="42">
        <f t="shared" si="4"/>
        <v>165084.40922565915</v>
      </c>
      <c r="W77" s="42">
        <f t="shared" si="5"/>
        <v>863540.78881181218</v>
      </c>
      <c r="X77" s="42">
        <f t="shared" si="6"/>
        <v>781703.33922051929</v>
      </c>
      <c r="Y77" s="42">
        <f t="shared" si="7"/>
        <v>609248.90650878986</v>
      </c>
      <c r="Z77" s="42">
        <f t="shared" si="8"/>
        <v>122952.00859597002</v>
      </c>
      <c r="AA77" s="42">
        <f t="shared" si="9"/>
        <v>5.5940739999999982</v>
      </c>
      <c r="AB77" s="84">
        <f t="shared" si="10"/>
        <v>2879862.3908747309</v>
      </c>
      <c r="AC77" s="42"/>
    </row>
    <row r="78" spans="2:29" ht="13.5" customHeight="1" x14ac:dyDescent="0.35">
      <c r="B78" s="8"/>
      <c r="C78" s="9" t="s">
        <v>9</v>
      </c>
      <c r="D78" s="18">
        <v>130275.6659361299</v>
      </c>
      <c r="E78" s="19">
        <v>96417.6302814995</v>
      </c>
      <c r="F78" s="19">
        <v>816948.14854025864</v>
      </c>
      <c r="G78" s="19">
        <v>767538.97751911986</v>
      </c>
      <c r="H78" s="19">
        <v>209817.03603528978</v>
      </c>
      <c r="I78" s="19">
        <v>67173.685643579738</v>
      </c>
      <c r="J78" s="19"/>
      <c r="K78" s="19"/>
      <c r="L78" s="19">
        <v>3.83474</v>
      </c>
      <c r="M78" s="19">
        <v>35.804793000000004</v>
      </c>
      <c r="N78" s="19">
        <v>6.1871350000000005</v>
      </c>
      <c r="O78" s="19">
        <v>601962.42942970991</v>
      </c>
      <c r="P78" s="19">
        <v>109777.95584814982</v>
      </c>
      <c r="Q78" s="20">
        <f t="shared" si="12"/>
        <v>2799957.3559017377</v>
      </c>
      <c r="R78" s="57"/>
      <c r="S78" s="8"/>
      <c r="T78" s="9" t="s">
        <v>9</v>
      </c>
      <c r="U78" s="79">
        <f t="shared" si="3"/>
        <v>340092.70197141968</v>
      </c>
      <c r="V78" s="42">
        <f t="shared" si="4"/>
        <v>163591.31592507922</v>
      </c>
      <c r="W78" s="42">
        <f t="shared" si="5"/>
        <v>816948.14854025864</v>
      </c>
      <c r="X78" s="42">
        <f t="shared" si="6"/>
        <v>767538.97751911986</v>
      </c>
      <c r="Y78" s="42">
        <f t="shared" si="7"/>
        <v>601962.42942970991</v>
      </c>
      <c r="Z78" s="42">
        <f t="shared" si="8"/>
        <v>109777.95584814982</v>
      </c>
      <c r="AA78" s="42">
        <f t="shared" si="9"/>
        <v>45.826667999999998</v>
      </c>
      <c r="AB78" s="84">
        <f t="shared" si="10"/>
        <v>2799957.3559017368</v>
      </c>
      <c r="AC78" s="42"/>
    </row>
    <row r="79" spans="2:29" ht="13.5" customHeight="1" x14ac:dyDescent="0.35">
      <c r="B79" s="8"/>
      <c r="C79" s="9" t="s">
        <v>10</v>
      </c>
      <c r="D79" s="18">
        <v>127589.9378829397</v>
      </c>
      <c r="E79" s="19">
        <v>96349.440852410189</v>
      </c>
      <c r="F79" s="19">
        <v>800647.14978488919</v>
      </c>
      <c r="G79" s="19">
        <v>734530.00474105892</v>
      </c>
      <c r="H79" s="19">
        <v>206128.89029101032</v>
      </c>
      <c r="I79" s="19">
        <v>65028.637768009932</v>
      </c>
      <c r="J79" s="19"/>
      <c r="K79" s="19"/>
      <c r="L79" s="19">
        <v>3.8002269999999996</v>
      </c>
      <c r="M79" s="19">
        <v>35.482548999999992</v>
      </c>
      <c r="N79" s="19">
        <v>6.9768600000000003</v>
      </c>
      <c r="O79" s="19">
        <v>598433.23937628965</v>
      </c>
      <c r="P79" s="19">
        <v>115059.33226729008</v>
      </c>
      <c r="Q79" s="20">
        <f t="shared" si="12"/>
        <v>2743812.8925998979</v>
      </c>
      <c r="R79" s="57"/>
      <c r="S79" s="8"/>
      <c r="T79" s="9" t="s">
        <v>10</v>
      </c>
      <c r="U79" s="79">
        <f t="shared" si="3"/>
        <v>333718.82817395002</v>
      </c>
      <c r="V79" s="42">
        <f t="shared" si="4"/>
        <v>161378.07862042013</v>
      </c>
      <c r="W79" s="42">
        <f t="shared" si="5"/>
        <v>800647.14978488919</v>
      </c>
      <c r="X79" s="42">
        <f t="shared" si="6"/>
        <v>734530.00474105892</v>
      </c>
      <c r="Y79" s="42">
        <f t="shared" si="7"/>
        <v>598433.23937628965</v>
      </c>
      <c r="Z79" s="42">
        <f t="shared" si="8"/>
        <v>115059.33226729008</v>
      </c>
      <c r="AA79" s="42">
        <f t="shared" si="9"/>
        <v>46.259635999999993</v>
      </c>
      <c r="AB79" s="84">
        <f t="shared" si="10"/>
        <v>2743812.8925998975</v>
      </c>
      <c r="AC79" s="42"/>
    </row>
    <row r="80" spans="2:29" ht="13.5" customHeight="1" x14ac:dyDescent="0.35">
      <c r="B80" s="8"/>
      <c r="C80" s="9" t="s">
        <v>11</v>
      </c>
      <c r="D80" s="18">
        <v>134271.32539329902</v>
      </c>
      <c r="E80" s="19">
        <v>99043.662578380477</v>
      </c>
      <c r="F80" s="19">
        <v>809657.21051564824</v>
      </c>
      <c r="G80" s="19">
        <v>741363.20664427069</v>
      </c>
      <c r="H80" s="19">
        <v>225930.61570481004</v>
      </c>
      <c r="I80" s="19">
        <v>69876.20118482002</v>
      </c>
      <c r="J80" s="19"/>
      <c r="K80" s="19"/>
      <c r="L80" s="19">
        <v>3.8013650000000001</v>
      </c>
      <c r="M80" s="19">
        <v>35.422358000000003</v>
      </c>
      <c r="N80" s="19">
        <v>9.8443909999999999</v>
      </c>
      <c r="O80" s="19">
        <v>628358.90060900978</v>
      </c>
      <c r="P80" s="19">
        <v>120351.80854297012</v>
      </c>
      <c r="Q80" s="20">
        <f t="shared" si="12"/>
        <v>2828901.9992872081</v>
      </c>
      <c r="R80" s="57"/>
      <c r="S80" s="8"/>
      <c r="T80" s="9" t="s">
        <v>11</v>
      </c>
      <c r="U80" s="79">
        <f t="shared" si="3"/>
        <v>360201.94109810906</v>
      </c>
      <c r="V80" s="42">
        <f t="shared" si="4"/>
        <v>168919.8637632005</v>
      </c>
      <c r="W80" s="42">
        <f t="shared" si="5"/>
        <v>809657.21051564824</v>
      </c>
      <c r="X80" s="42">
        <f t="shared" si="6"/>
        <v>741363.20664427069</v>
      </c>
      <c r="Y80" s="42">
        <f t="shared" si="7"/>
        <v>628358.90060900978</v>
      </c>
      <c r="Z80" s="42">
        <f t="shared" si="8"/>
        <v>120351.80854297012</v>
      </c>
      <c r="AA80" s="42">
        <f t="shared" si="9"/>
        <v>49.068114000000001</v>
      </c>
      <c r="AB80" s="84">
        <f t="shared" si="10"/>
        <v>2828901.9992872085</v>
      </c>
      <c r="AC80" s="42"/>
    </row>
    <row r="81" spans="2:29" ht="13.5" customHeight="1" x14ac:dyDescent="0.35">
      <c r="B81" s="8"/>
      <c r="C81" s="9" t="s">
        <v>12</v>
      </c>
      <c r="D81" s="18">
        <v>139694.58632001889</v>
      </c>
      <c r="E81" s="19">
        <v>96798.773352700227</v>
      </c>
      <c r="F81" s="19">
        <v>805518.90913219738</v>
      </c>
      <c r="G81" s="19">
        <v>735761.88641118875</v>
      </c>
      <c r="H81" s="19">
        <v>223285.95950810006</v>
      </c>
      <c r="I81" s="19">
        <v>68259.29665498012</v>
      </c>
      <c r="J81" s="19"/>
      <c r="K81" s="19"/>
      <c r="L81" s="19">
        <v>21.041038999999998</v>
      </c>
      <c r="M81" s="19">
        <v>189.36936500000002</v>
      </c>
      <c r="N81" s="19">
        <v>11.319990000000001</v>
      </c>
      <c r="O81" s="19">
        <v>614626.80814014096</v>
      </c>
      <c r="P81" s="19">
        <v>115685.0828414601</v>
      </c>
      <c r="Q81" s="20">
        <f t="shared" si="12"/>
        <v>2799853.0327547868</v>
      </c>
      <c r="R81" s="57"/>
      <c r="S81" s="8"/>
      <c r="T81" s="9" t="s">
        <v>12</v>
      </c>
      <c r="U81" s="79">
        <f t="shared" si="3"/>
        <v>362980.54582811892</v>
      </c>
      <c r="V81" s="42">
        <f t="shared" si="4"/>
        <v>165058.07000768033</v>
      </c>
      <c r="W81" s="42">
        <f t="shared" si="5"/>
        <v>805518.90913219738</v>
      </c>
      <c r="X81" s="42">
        <f t="shared" si="6"/>
        <v>735761.88641118875</v>
      </c>
      <c r="Y81" s="42">
        <f t="shared" si="7"/>
        <v>614626.80814014096</v>
      </c>
      <c r="Z81" s="42">
        <f t="shared" si="8"/>
        <v>115685.0828414601</v>
      </c>
      <c r="AA81" s="42">
        <f t="shared" si="9"/>
        <v>221.73039400000002</v>
      </c>
      <c r="AB81" s="84">
        <f t="shared" si="10"/>
        <v>2799853.0327547868</v>
      </c>
      <c r="AC81" s="42"/>
    </row>
    <row r="82" spans="2:29" ht="13.5" customHeight="1" thickBot="1" x14ac:dyDescent="0.4">
      <c r="B82" s="10"/>
      <c r="C82" s="11" t="s">
        <v>13</v>
      </c>
      <c r="D82" s="21">
        <v>139710.47206369971</v>
      </c>
      <c r="E82" s="22">
        <v>100051.34497036098</v>
      </c>
      <c r="F82" s="22">
        <v>812967.45267334871</v>
      </c>
      <c r="G82" s="22">
        <v>775133.73665404005</v>
      </c>
      <c r="H82" s="22">
        <v>240302.11589905008</v>
      </c>
      <c r="I82" s="22">
        <v>72493.560651080086</v>
      </c>
      <c r="J82" s="22"/>
      <c r="K82" s="22"/>
      <c r="L82" s="22">
        <v>21.461859999999998</v>
      </c>
      <c r="M82" s="22">
        <v>190.88431399999999</v>
      </c>
      <c r="N82" s="22">
        <v>12.539872000000003</v>
      </c>
      <c r="O82" s="22">
        <v>614626.80814014096</v>
      </c>
      <c r="P82" s="22">
        <v>122203.22670320014</v>
      </c>
      <c r="Q82" s="23">
        <f t="shared" si="12"/>
        <v>2877713.6038009212</v>
      </c>
      <c r="R82" s="57"/>
      <c r="S82" s="10"/>
      <c r="T82" s="11" t="s">
        <v>13</v>
      </c>
      <c r="U82" s="80">
        <f t="shared" si="3"/>
        <v>380012.58796274976</v>
      </c>
      <c r="V82" s="81">
        <f t="shared" si="4"/>
        <v>172544.90562144108</v>
      </c>
      <c r="W82" s="81">
        <f t="shared" si="5"/>
        <v>812967.45267334871</v>
      </c>
      <c r="X82" s="81">
        <f t="shared" si="6"/>
        <v>775133.73665404005</v>
      </c>
      <c r="Y82" s="81">
        <f t="shared" si="7"/>
        <v>614626.80814014096</v>
      </c>
      <c r="Z82" s="81">
        <f t="shared" si="8"/>
        <v>122203.22670320014</v>
      </c>
      <c r="AA82" s="81">
        <f t="shared" si="9"/>
        <v>224.88604599999999</v>
      </c>
      <c r="AB82" s="85">
        <f t="shared" si="10"/>
        <v>2877713.6038009203</v>
      </c>
      <c r="AC82" s="42"/>
    </row>
    <row r="83" spans="2:29" ht="13.5" customHeight="1" x14ac:dyDescent="0.35">
      <c r="B83" s="6">
        <v>2025</v>
      </c>
      <c r="C83" s="7" t="s">
        <v>2</v>
      </c>
      <c r="D83" s="15">
        <v>145524.722230432</v>
      </c>
      <c r="E83" s="16">
        <v>99381.273863929993</v>
      </c>
      <c r="F83" s="16">
        <v>794180.42726557981</v>
      </c>
      <c r="G83" s="16">
        <v>765123.10751856153</v>
      </c>
      <c r="H83" s="16">
        <v>237558.1925727303</v>
      </c>
      <c r="I83" s="16">
        <v>66202.176626019762</v>
      </c>
      <c r="J83" s="16"/>
      <c r="K83" s="16"/>
      <c r="L83" s="16">
        <v>20.818004000000002</v>
      </c>
      <c r="M83" s="16"/>
      <c r="N83" s="16">
        <v>12.576948000000003</v>
      </c>
      <c r="O83" s="16">
        <v>672223.0959951696</v>
      </c>
      <c r="P83" s="16">
        <v>122082.30806976005</v>
      </c>
      <c r="Q83" s="17">
        <f t="shared" si="12"/>
        <v>2902308.6990941833</v>
      </c>
      <c r="R83" s="57"/>
      <c r="S83" s="6">
        <v>2025</v>
      </c>
      <c r="T83" s="7" t="s">
        <v>2</v>
      </c>
      <c r="U83" s="77">
        <f t="shared" si="3"/>
        <v>383082.91480316233</v>
      </c>
      <c r="V83" s="78">
        <f t="shared" si="4"/>
        <v>165583.45048994976</v>
      </c>
      <c r="W83" s="78">
        <f t="shared" si="5"/>
        <v>794180.42726557981</v>
      </c>
      <c r="X83" s="78">
        <f t="shared" si="6"/>
        <v>765123.10751856153</v>
      </c>
      <c r="Y83" s="78">
        <f t="shared" si="7"/>
        <v>672223.0959951696</v>
      </c>
      <c r="Z83" s="78">
        <f t="shared" si="8"/>
        <v>122082.30806976005</v>
      </c>
      <c r="AA83" s="78">
        <f t="shared" si="9"/>
        <v>33.394952000000004</v>
      </c>
      <c r="AB83" s="83">
        <f t="shared" si="10"/>
        <v>2902308.6990941833</v>
      </c>
      <c r="AC83" s="42"/>
    </row>
    <row r="84" spans="2:29" ht="13.5" customHeight="1" x14ac:dyDescent="0.35">
      <c r="B84" s="8"/>
      <c r="C84" s="9" t="s">
        <v>3</v>
      </c>
      <c r="D84" s="18">
        <v>130194.14248580033</v>
      </c>
      <c r="E84" s="19">
        <v>93950.058695720174</v>
      </c>
      <c r="F84" s="19">
        <v>838852.30844361207</v>
      </c>
      <c r="G84" s="19">
        <v>727314.88456432021</v>
      </c>
      <c r="H84" s="19">
        <v>215344.30057775031</v>
      </c>
      <c r="I84" s="19">
        <v>58642.406722460131</v>
      </c>
      <c r="J84" s="19"/>
      <c r="K84" s="19"/>
      <c r="L84" s="19"/>
      <c r="M84" s="19">
        <v>442.42877199999998</v>
      </c>
      <c r="N84" s="19">
        <v>225.40005400000007</v>
      </c>
      <c r="O84" s="19">
        <v>623282.42429282109</v>
      </c>
      <c r="P84" s="19">
        <v>107267.21727874</v>
      </c>
      <c r="Q84" s="20">
        <f t="shared" ref="Q84:Q95" si="13">SUM(D84:P84)</f>
        <v>2795515.5718872244</v>
      </c>
      <c r="R84" s="57"/>
      <c r="S84" s="8"/>
      <c r="T84" s="9" t="s">
        <v>3</v>
      </c>
      <c r="U84" s="79">
        <f t="shared" si="3"/>
        <v>345538.44306355063</v>
      </c>
      <c r="V84" s="42">
        <f t="shared" si="4"/>
        <v>152592.46541818031</v>
      </c>
      <c r="W84" s="42">
        <f t="shared" si="5"/>
        <v>838852.30844361207</v>
      </c>
      <c r="X84" s="42">
        <f t="shared" si="6"/>
        <v>727314.88456432021</v>
      </c>
      <c r="Y84" s="42">
        <f t="shared" si="7"/>
        <v>623282.42429282109</v>
      </c>
      <c r="Z84" s="42">
        <f t="shared" si="8"/>
        <v>107267.21727874</v>
      </c>
      <c r="AA84" s="42">
        <f t="shared" si="9"/>
        <v>667.82882600000005</v>
      </c>
      <c r="AB84" s="84">
        <f t="shared" si="10"/>
        <v>2795515.571887224</v>
      </c>
      <c r="AC84" s="42"/>
    </row>
    <row r="85" spans="2:29" ht="13.5" customHeight="1" x14ac:dyDescent="0.35">
      <c r="B85" s="8"/>
      <c r="C85" s="9" t="s">
        <v>4</v>
      </c>
      <c r="D85" s="18">
        <v>149949.8994859817</v>
      </c>
      <c r="E85" s="19">
        <v>102862.44169772958</v>
      </c>
      <c r="F85" s="19">
        <v>833646.70703724667</v>
      </c>
      <c r="G85" s="19">
        <v>777899.9602233402</v>
      </c>
      <c r="H85" s="19">
        <v>256167.4849433802</v>
      </c>
      <c r="I85" s="19">
        <v>72915.677500690421</v>
      </c>
      <c r="J85" s="19"/>
      <c r="K85" s="19"/>
      <c r="L85" s="19">
        <v>21.041256999999998</v>
      </c>
      <c r="M85" s="19">
        <v>499.94451800000007</v>
      </c>
      <c r="N85" s="19">
        <v>12.302102</v>
      </c>
      <c r="O85" s="19">
        <v>724272.77876312996</v>
      </c>
      <c r="P85" s="19">
        <v>116253.89713324008</v>
      </c>
      <c r="Q85" s="20">
        <f t="shared" si="13"/>
        <v>3034502.1346617383</v>
      </c>
      <c r="R85" s="57"/>
      <c r="S85" s="8"/>
      <c r="T85" s="9" t="s">
        <v>4</v>
      </c>
      <c r="U85" s="79">
        <f t="shared" si="3"/>
        <v>406117.3844293619</v>
      </c>
      <c r="V85" s="42">
        <f t="shared" si="4"/>
        <v>175778.11919842</v>
      </c>
      <c r="W85" s="42">
        <f t="shared" si="5"/>
        <v>833646.70703724667</v>
      </c>
      <c r="X85" s="42">
        <f t="shared" si="6"/>
        <v>777899.9602233402</v>
      </c>
      <c r="Y85" s="42">
        <f t="shared" si="7"/>
        <v>724272.77876312996</v>
      </c>
      <c r="Z85" s="42">
        <f t="shared" si="8"/>
        <v>116253.89713324008</v>
      </c>
      <c r="AA85" s="42">
        <f t="shared" si="9"/>
        <v>533.28787700000009</v>
      </c>
      <c r="AB85" s="84">
        <f t="shared" si="10"/>
        <v>3034502.1346617388</v>
      </c>
      <c r="AC85" s="42"/>
    </row>
    <row r="86" spans="2:29" ht="13.5" customHeight="1" x14ac:dyDescent="0.35">
      <c r="B86" s="8"/>
      <c r="C86" s="9" t="s">
        <v>5</v>
      </c>
      <c r="D86" s="18">
        <v>140784.91614388011</v>
      </c>
      <c r="E86" s="19">
        <v>101589.91976917944</v>
      </c>
      <c r="F86" s="19">
        <v>870203.70924043935</v>
      </c>
      <c r="G86" s="19">
        <v>773681.78017228958</v>
      </c>
      <c r="H86" s="19">
        <v>254545.73803508014</v>
      </c>
      <c r="I86" s="19">
        <v>70611.52972721</v>
      </c>
      <c r="J86" s="19"/>
      <c r="K86" s="19"/>
      <c r="L86" s="19">
        <v>54.993895999999992</v>
      </c>
      <c r="M86" s="19">
        <v>507.44368599999996</v>
      </c>
      <c r="N86" s="19">
        <v>10.33944</v>
      </c>
      <c r="O86" s="19">
        <v>715404.63445377955</v>
      </c>
      <c r="P86" s="19">
        <v>122786.48361350992</v>
      </c>
      <c r="Q86" s="20">
        <f t="shared" si="13"/>
        <v>3050181.4881773675</v>
      </c>
      <c r="R86" s="57"/>
      <c r="S86" s="8"/>
      <c r="T86" s="9" t="s">
        <v>5</v>
      </c>
      <c r="U86" s="79">
        <f t="shared" si="3"/>
        <v>395330.65417896025</v>
      </c>
      <c r="V86" s="42">
        <f t="shared" si="4"/>
        <v>172201.44949638942</v>
      </c>
      <c r="W86" s="42">
        <f t="shared" si="5"/>
        <v>870203.70924043935</v>
      </c>
      <c r="X86" s="42">
        <f t="shared" si="6"/>
        <v>773681.78017228958</v>
      </c>
      <c r="Y86" s="42">
        <f t="shared" si="7"/>
        <v>715404.63445377955</v>
      </c>
      <c r="Z86" s="42">
        <f t="shared" si="8"/>
        <v>122786.48361350992</v>
      </c>
      <c r="AA86" s="42">
        <f t="shared" si="9"/>
        <v>572.77702199999987</v>
      </c>
      <c r="AB86" s="84">
        <f t="shared" si="10"/>
        <v>3050181.488177368</v>
      </c>
      <c r="AC86" s="42"/>
    </row>
    <row r="87" spans="2:29" ht="13.5" customHeight="1" x14ac:dyDescent="0.35">
      <c r="B87" s="8"/>
      <c r="C87" s="9" t="s">
        <v>6</v>
      </c>
      <c r="D87" s="18">
        <v>113900.20444228029</v>
      </c>
      <c r="E87" s="19">
        <v>109953.84142005959</v>
      </c>
      <c r="F87" s="19">
        <v>852114.07795013976</v>
      </c>
      <c r="G87" s="19">
        <v>834174.92177882872</v>
      </c>
      <c r="H87" s="19">
        <v>273446.68720135087</v>
      </c>
      <c r="I87" s="19">
        <v>76635.992438470246</v>
      </c>
      <c r="J87" s="19"/>
      <c r="K87" s="19"/>
      <c r="L87" s="19">
        <v>49.880048000000002</v>
      </c>
      <c r="M87" s="19">
        <v>498.80047400000001</v>
      </c>
      <c r="N87" s="19">
        <v>10.309700999999999</v>
      </c>
      <c r="O87" s="19">
        <v>785762.05069705879</v>
      </c>
      <c r="P87" s="19">
        <v>133343.57592769992</v>
      </c>
      <c r="Q87" s="20">
        <f t="shared" si="13"/>
        <v>3179890.3420788883</v>
      </c>
      <c r="R87" s="57"/>
      <c r="S87" s="8"/>
      <c r="T87" s="9" t="s">
        <v>6</v>
      </c>
      <c r="U87" s="79">
        <f t="shared" si="3"/>
        <v>387346.89164363116</v>
      </c>
      <c r="V87" s="42">
        <f t="shared" si="4"/>
        <v>186589.83385852983</v>
      </c>
      <c r="W87" s="42">
        <f t="shared" si="5"/>
        <v>852114.07795013976</v>
      </c>
      <c r="X87" s="42">
        <f t="shared" si="6"/>
        <v>834174.92177882872</v>
      </c>
      <c r="Y87" s="42">
        <f t="shared" si="7"/>
        <v>785762.05069705879</v>
      </c>
      <c r="Z87" s="42">
        <f t="shared" si="8"/>
        <v>133343.57592769992</v>
      </c>
      <c r="AA87" s="42">
        <f t="shared" si="9"/>
        <v>558.99022300000001</v>
      </c>
      <c r="AB87" s="84">
        <f t="shared" si="10"/>
        <v>3179890.3420788883</v>
      </c>
      <c r="AC87" s="42"/>
    </row>
    <row r="88" spans="2:29" ht="13.5" customHeight="1" x14ac:dyDescent="0.35">
      <c r="B88" s="8"/>
      <c r="C88" s="9" t="s">
        <v>7</v>
      </c>
      <c r="D88" s="18">
        <v>119005.97400133054</v>
      </c>
      <c r="E88" s="19">
        <v>106976.16238315933</v>
      </c>
      <c r="F88" s="19">
        <v>739604.02136724105</v>
      </c>
      <c r="G88" s="19">
        <v>821617.93446085637</v>
      </c>
      <c r="H88" s="19">
        <v>268300.35990904947</v>
      </c>
      <c r="I88" s="19">
        <v>75292.014785119609</v>
      </c>
      <c r="J88" s="19"/>
      <c r="K88" s="19"/>
      <c r="L88" s="19"/>
      <c r="M88" s="19"/>
      <c r="N88" s="19">
        <v>6.4092599999999997</v>
      </c>
      <c r="O88" s="19">
        <v>652182.50329741009</v>
      </c>
      <c r="P88" s="19">
        <v>132713.01947881002</v>
      </c>
      <c r="Q88" s="20">
        <f t="shared" si="13"/>
        <v>2915698.3989429763</v>
      </c>
      <c r="R88" s="57"/>
      <c r="S88" s="8"/>
      <c r="T88" s="9" t="s">
        <v>7</v>
      </c>
      <c r="U88" s="79">
        <f t="shared" si="3"/>
        <v>387306.33391038002</v>
      </c>
      <c r="V88" s="42">
        <f t="shared" si="4"/>
        <v>182268.17716827895</v>
      </c>
      <c r="W88" s="42">
        <f t="shared" si="5"/>
        <v>739604.02136724105</v>
      </c>
      <c r="X88" s="42">
        <f t="shared" si="6"/>
        <v>821617.93446085637</v>
      </c>
      <c r="Y88" s="42">
        <f t="shared" si="7"/>
        <v>652182.50329741009</v>
      </c>
      <c r="Z88" s="42">
        <f t="shared" si="8"/>
        <v>132713.01947881002</v>
      </c>
      <c r="AA88" s="42">
        <f t="shared" si="9"/>
        <v>6.4092599999999997</v>
      </c>
      <c r="AB88" s="84">
        <f t="shared" si="10"/>
        <v>2915698.3989429767</v>
      </c>
      <c r="AC88" s="42"/>
    </row>
    <row r="89" spans="2:29" ht="13.5" customHeight="1" x14ac:dyDescent="0.35">
      <c r="B89" s="8"/>
      <c r="C89" s="9" t="s">
        <v>8</v>
      </c>
      <c r="D89" s="18">
        <v>132035.16902217059</v>
      </c>
      <c r="E89" s="19">
        <v>111437.82575870995</v>
      </c>
      <c r="F89" s="19">
        <v>716417.80148262135</v>
      </c>
      <c r="G89" s="19">
        <v>838886.34974974068</v>
      </c>
      <c r="H89" s="19">
        <v>272269.56712412951</v>
      </c>
      <c r="I89" s="19">
        <v>75828.942874879882</v>
      </c>
      <c r="J89" s="19"/>
      <c r="K89" s="19"/>
      <c r="L89" s="19">
        <v>52.558107</v>
      </c>
      <c r="M89" s="19">
        <v>525.58106600000008</v>
      </c>
      <c r="N89" s="19">
        <v>5.7326129999999988</v>
      </c>
      <c r="O89" s="19">
        <v>793671.24613875966</v>
      </c>
      <c r="P89" s="19">
        <v>132674.16802800007</v>
      </c>
      <c r="Q89" s="20">
        <f t="shared" si="13"/>
        <v>3073804.9419650114</v>
      </c>
      <c r="R89" s="57"/>
      <c r="S89" s="8"/>
      <c r="T89" s="9" t="s">
        <v>8</v>
      </c>
      <c r="U89" s="79">
        <f t="shared" si="3"/>
        <v>404304.7361463001</v>
      </c>
      <c r="V89" s="42">
        <f t="shared" si="4"/>
        <v>187266.76863358985</v>
      </c>
      <c r="W89" s="42">
        <f t="shared" si="5"/>
        <v>716417.80148262135</v>
      </c>
      <c r="X89" s="42">
        <f t="shared" si="6"/>
        <v>838886.34974974068</v>
      </c>
      <c r="Y89" s="42">
        <f t="shared" si="7"/>
        <v>793671.24613875966</v>
      </c>
      <c r="Z89" s="42">
        <f t="shared" si="8"/>
        <v>132674.16802800007</v>
      </c>
      <c r="AA89" s="42">
        <f t="shared" si="9"/>
        <v>583.87178600000004</v>
      </c>
      <c r="AB89" s="84">
        <f t="shared" si="10"/>
        <v>3073804.9419650123</v>
      </c>
      <c r="AC89" s="42"/>
    </row>
    <row r="90" spans="2:29" ht="13.5" customHeight="1" x14ac:dyDescent="0.35">
      <c r="B90" s="8"/>
      <c r="C90" s="9" t="s">
        <v>9</v>
      </c>
      <c r="D90" s="18">
        <v>140203.40348539947</v>
      </c>
      <c r="E90" s="19">
        <v>109535.61561100002</v>
      </c>
      <c r="F90" s="19">
        <v>737302.59599610209</v>
      </c>
      <c r="G90" s="19">
        <v>831671.12330267881</v>
      </c>
      <c r="H90" s="19">
        <v>285822.31977017043</v>
      </c>
      <c r="I90" s="19">
        <v>77605.726113720113</v>
      </c>
      <c r="J90" s="19"/>
      <c r="K90" s="19"/>
      <c r="L90" s="19">
        <v>50.981362000000004</v>
      </c>
      <c r="M90" s="19">
        <v>535.041518</v>
      </c>
      <c r="N90" s="19">
        <v>6.0893299999999995</v>
      </c>
      <c r="O90" s="19">
        <v>796581.33973935002</v>
      </c>
      <c r="P90" s="19">
        <v>134133.3470730001</v>
      </c>
      <c r="Q90" s="20">
        <f t="shared" si="13"/>
        <v>3113447.5833014213</v>
      </c>
      <c r="R90" s="57"/>
      <c r="S90" s="8"/>
      <c r="T90" s="9" t="s">
        <v>9</v>
      </c>
      <c r="U90" s="79">
        <f t="shared" ref="U90:U95" si="14">D90+H90</f>
        <v>426025.72325556993</v>
      </c>
      <c r="V90" s="42">
        <f t="shared" ref="V90:V95" si="15">E90+I90</f>
        <v>187141.34172472014</v>
      </c>
      <c r="W90" s="42">
        <f t="shared" si="5"/>
        <v>737302.59599610209</v>
      </c>
      <c r="X90" s="42">
        <f t="shared" ref="X90:X95" si="16">G90</f>
        <v>831671.12330267881</v>
      </c>
      <c r="Y90" s="42">
        <f t="shared" ref="Y90:Y95" si="17">O90</f>
        <v>796581.33973935002</v>
      </c>
      <c r="Z90" s="42">
        <f t="shared" ref="Z90:Z95" si="18">P90</f>
        <v>134133.3470730001</v>
      </c>
      <c r="AA90" s="42">
        <f t="shared" ref="AA90:AA95" si="19">L90+M90+N90</f>
        <v>592.11221</v>
      </c>
      <c r="AB90" s="84">
        <f t="shared" ref="AB90:AB95" si="20">SUM(U90:AA90)</f>
        <v>3113447.5833014208</v>
      </c>
      <c r="AC90" s="42"/>
    </row>
    <row r="91" spans="2:29" ht="13.5" customHeight="1" x14ac:dyDescent="0.35">
      <c r="B91" s="8"/>
      <c r="C91" s="9" t="s">
        <v>10</v>
      </c>
      <c r="D91" s="18">
        <v>138484.95912490954</v>
      </c>
      <c r="E91" s="19">
        <v>105440.30739887012</v>
      </c>
      <c r="F91" s="19">
        <v>689007.26407141949</v>
      </c>
      <c r="G91" s="19">
        <v>790521.19368958776</v>
      </c>
      <c r="H91" s="19">
        <v>273087.16662070958</v>
      </c>
      <c r="I91" s="19">
        <v>72159.957444080123</v>
      </c>
      <c r="J91" s="19"/>
      <c r="K91" s="19"/>
      <c r="L91" s="19">
        <v>61.014576999999996</v>
      </c>
      <c r="M91" s="19">
        <v>610.14577400000007</v>
      </c>
      <c r="N91" s="19">
        <v>6.8924700000000003</v>
      </c>
      <c r="O91" s="19">
        <v>786426.25795083097</v>
      </c>
      <c r="P91" s="19">
        <v>125840.13047800011</v>
      </c>
      <c r="Q91" s="20">
        <f t="shared" si="13"/>
        <v>2981645.2895994084</v>
      </c>
      <c r="R91" s="57"/>
      <c r="S91" s="8"/>
      <c r="T91" s="9" t="s">
        <v>10</v>
      </c>
      <c r="U91" s="79">
        <f t="shared" si="14"/>
        <v>411572.12574561912</v>
      </c>
      <c r="V91" s="42">
        <f t="shared" si="15"/>
        <v>177600.26484295024</v>
      </c>
      <c r="W91" s="42">
        <f t="shared" si="5"/>
        <v>689007.26407141949</v>
      </c>
      <c r="X91" s="42">
        <f t="shared" si="16"/>
        <v>790521.19368958776</v>
      </c>
      <c r="Y91" s="42">
        <f t="shared" si="17"/>
        <v>786426.25795083097</v>
      </c>
      <c r="Z91" s="42">
        <f t="shared" si="18"/>
        <v>125840.13047800011</v>
      </c>
      <c r="AA91" s="42">
        <f t="shared" si="19"/>
        <v>678.05282100000011</v>
      </c>
      <c r="AB91" s="84">
        <f t="shared" si="20"/>
        <v>2981645.2895994079</v>
      </c>
      <c r="AC91" s="42"/>
    </row>
    <row r="92" spans="2:29" ht="13.5" customHeight="1" x14ac:dyDescent="0.35">
      <c r="B92" s="8"/>
      <c r="C92" s="9" t="s">
        <v>11</v>
      </c>
      <c r="D92" s="18">
        <v>101470.55383281111</v>
      </c>
      <c r="E92" s="19">
        <v>106630.86541656965</v>
      </c>
      <c r="F92" s="19">
        <v>668634.02245189052</v>
      </c>
      <c r="G92" s="19">
        <v>830307.89923908038</v>
      </c>
      <c r="H92" s="19">
        <v>294636.14997876971</v>
      </c>
      <c r="I92" s="19">
        <v>78168.348256209953</v>
      </c>
      <c r="J92" s="19"/>
      <c r="K92" s="19"/>
      <c r="L92" s="19">
        <v>64.065303</v>
      </c>
      <c r="M92" s="19">
        <v>658.95741199999998</v>
      </c>
      <c r="N92" s="19">
        <v>9.8576900000000016</v>
      </c>
      <c r="O92" s="19">
        <v>810797.74435905938</v>
      </c>
      <c r="P92" s="19">
        <v>132717.61494199993</v>
      </c>
      <c r="Q92" s="20">
        <f t="shared" si="13"/>
        <v>3024096.0788813904</v>
      </c>
      <c r="R92" s="57"/>
      <c r="S92" s="8"/>
      <c r="T92" s="9" t="s">
        <v>11</v>
      </c>
      <c r="U92" s="79">
        <f t="shared" si="14"/>
        <v>396106.70381158084</v>
      </c>
      <c r="V92" s="42">
        <f t="shared" si="15"/>
        <v>184799.21367277962</v>
      </c>
      <c r="W92" s="42">
        <f t="shared" si="5"/>
        <v>668634.02245189052</v>
      </c>
      <c r="X92" s="42">
        <f t="shared" si="16"/>
        <v>830307.89923908038</v>
      </c>
      <c r="Y92" s="42">
        <f t="shared" si="17"/>
        <v>810797.74435905938</v>
      </c>
      <c r="Z92" s="42">
        <f t="shared" si="18"/>
        <v>132717.61494199993</v>
      </c>
      <c r="AA92" s="42">
        <f t="shared" si="19"/>
        <v>732.880405</v>
      </c>
      <c r="AB92" s="84">
        <f t="shared" si="20"/>
        <v>3024096.0788813904</v>
      </c>
      <c r="AC92" s="42"/>
    </row>
    <row r="93" spans="2:29" ht="13.5" customHeight="1" x14ac:dyDescent="0.35">
      <c r="B93" s="8"/>
      <c r="C93" s="9" t="s">
        <v>12</v>
      </c>
      <c r="D93" s="18">
        <v>69088.763608010282</v>
      </c>
      <c r="E93" s="19">
        <v>106402.22203653965</v>
      </c>
      <c r="F93" s="19">
        <v>680077.87432913075</v>
      </c>
      <c r="G93" s="19">
        <v>816575.32012618135</v>
      </c>
      <c r="H93" s="19">
        <v>300744.82637967012</v>
      </c>
      <c r="I93" s="19">
        <v>77883.786094550218</v>
      </c>
      <c r="J93" s="19"/>
      <c r="K93" s="19"/>
      <c r="L93" s="19"/>
      <c r="M93" s="19">
        <v>553.66852800000004</v>
      </c>
      <c r="N93" s="19">
        <v>11.286750000000001</v>
      </c>
      <c r="O93" s="19">
        <v>859596.07982340001</v>
      </c>
      <c r="P93" s="19">
        <v>133813.61018600001</v>
      </c>
      <c r="Q93" s="20">
        <f t="shared" si="13"/>
        <v>3044747.4378614821</v>
      </c>
      <c r="R93" s="57"/>
      <c r="S93" s="8"/>
      <c r="T93" s="9" t="s">
        <v>12</v>
      </c>
      <c r="U93" s="79">
        <f t="shared" si="14"/>
        <v>369833.58998768043</v>
      </c>
      <c r="V93" s="42">
        <f t="shared" si="15"/>
        <v>184286.00813108985</v>
      </c>
      <c r="W93" s="42">
        <f t="shared" si="5"/>
        <v>680077.87432913075</v>
      </c>
      <c r="X93" s="42">
        <f t="shared" si="16"/>
        <v>816575.32012618135</v>
      </c>
      <c r="Y93" s="42">
        <f t="shared" si="17"/>
        <v>859596.07982340001</v>
      </c>
      <c r="Z93" s="42">
        <f t="shared" si="18"/>
        <v>133813.61018600001</v>
      </c>
      <c r="AA93" s="42">
        <f t="shared" si="19"/>
        <v>564.95527800000002</v>
      </c>
      <c r="AB93" s="84">
        <f t="shared" si="20"/>
        <v>3044747.4378614821</v>
      </c>
      <c r="AC93" s="42"/>
    </row>
    <row r="94" spans="2:29" ht="13.5" customHeight="1" thickBot="1" x14ac:dyDescent="0.4">
      <c r="B94" s="10"/>
      <c r="C94" s="11" t="s">
        <v>13</v>
      </c>
      <c r="D94" s="21">
        <v>48960.775882509603</v>
      </c>
      <c r="E94" s="22">
        <v>114545.47309997927</v>
      </c>
      <c r="F94" s="22">
        <v>673214.57860065147</v>
      </c>
      <c r="G94" s="22">
        <v>948950.29901035945</v>
      </c>
      <c r="H94" s="22">
        <v>324480.70817600936</v>
      </c>
      <c r="I94" s="22">
        <v>82865.028308750174</v>
      </c>
      <c r="J94" s="22"/>
      <c r="K94" s="22"/>
      <c r="L94" s="22">
        <v>58.389117999999996</v>
      </c>
      <c r="M94" s="22">
        <v>542.595144</v>
      </c>
      <c r="N94" s="22">
        <v>12.545048999999999</v>
      </c>
      <c r="O94" s="22">
        <v>904034.68037530989</v>
      </c>
      <c r="P94" s="22">
        <v>142944.57135600006</v>
      </c>
      <c r="Q94" s="23">
        <f t="shared" si="13"/>
        <v>3240609.6441205689</v>
      </c>
      <c r="R94" s="57"/>
      <c r="S94" s="10"/>
      <c r="T94" s="11" t="s">
        <v>13</v>
      </c>
      <c r="U94" s="80">
        <f t="shared" si="14"/>
        <v>373441.48405851895</v>
      </c>
      <c r="V94" s="81">
        <f t="shared" si="15"/>
        <v>197410.50140872944</v>
      </c>
      <c r="W94" s="81">
        <f t="shared" si="5"/>
        <v>673214.57860065147</v>
      </c>
      <c r="X94" s="81">
        <f t="shared" si="16"/>
        <v>948950.29901035945</v>
      </c>
      <c r="Y94" s="81">
        <f t="shared" si="17"/>
        <v>904034.68037530989</v>
      </c>
      <c r="Z94" s="81">
        <f t="shared" si="18"/>
        <v>142944.57135600006</v>
      </c>
      <c r="AA94" s="81">
        <f t="shared" si="19"/>
        <v>613.52931099999989</v>
      </c>
      <c r="AB94" s="85">
        <f t="shared" si="20"/>
        <v>3240609.6441205684</v>
      </c>
      <c r="AC94" s="42"/>
    </row>
    <row r="95" spans="2:29" ht="13.5" customHeight="1" x14ac:dyDescent="0.35">
      <c r="B95" s="6">
        <v>2026</v>
      </c>
      <c r="C95" s="7" t="s">
        <v>2</v>
      </c>
      <c r="D95" s="15">
        <v>41697.528364670055</v>
      </c>
      <c r="E95" s="16">
        <v>115408.61182296992</v>
      </c>
      <c r="F95" s="16">
        <v>650066.94330903969</v>
      </c>
      <c r="G95" s="16">
        <v>892405.15179598983</v>
      </c>
      <c r="H95" s="16">
        <v>320012.83930201118</v>
      </c>
      <c r="I95" s="16">
        <v>77428.799075570292</v>
      </c>
      <c r="J95" s="16"/>
      <c r="K95" s="16"/>
      <c r="L95" s="16"/>
      <c r="M95" s="16">
        <v>499.18754399999995</v>
      </c>
      <c r="N95" s="16"/>
      <c r="O95" s="16">
        <v>927696.2305364093</v>
      </c>
      <c r="P95" s="16">
        <v>138421.84068899965</v>
      </c>
      <c r="Q95" s="17">
        <f t="shared" si="13"/>
        <v>3163637.1324396599</v>
      </c>
      <c r="R95" s="57"/>
      <c r="S95" s="6">
        <v>2026</v>
      </c>
      <c r="T95" s="7" t="s">
        <v>2</v>
      </c>
      <c r="U95" s="77">
        <f t="shared" si="14"/>
        <v>361710.36766668124</v>
      </c>
      <c r="V95" s="78">
        <f t="shared" si="15"/>
        <v>192837.41089854023</v>
      </c>
      <c r="W95" s="78">
        <f t="shared" si="5"/>
        <v>650066.94330903969</v>
      </c>
      <c r="X95" s="78">
        <f t="shared" si="16"/>
        <v>892405.15179598983</v>
      </c>
      <c r="Y95" s="78">
        <f t="shared" si="17"/>
        <v>927696.2305364093</v>
      </c>
      <c r="Z95" s="78">
        <f t="shared" si="18"/>
        <v>138421.84068899965</v>
      </c>
      <c r="AA95" s="78">
        <f t="shared" si="19"/>
        <v>499.18754399999995</v>
      </c>
      <c r="AB95" s="83">
        <f t="shared" si="20"/>
        <v>3163637.1324396599</v>
      </c>
      <c r="AC95" s="42"/>
    </row>
    <row r="96" spans="2:29" ht="13.5" customHeight="1" x14ac:dyDescent="0.35">
      <c r="B96" s="8"/>
      <c r="C96" s="9" t="s">
        <v>3</v>
      </c>
      <c r="D96" s="18">
        <v>39834.70601095989</v>
      </c>
      <c r="E96" s="19">
        <v>108308.73086900046</v>
      </c>
      <c r="F96" s="19">
        <v>617165.00956937915</v>
      </c>
      <c r="G96" s="19">
        <v>763338.85318243946</v>
      </c>
      <c r="H96" s="19">
        <v>291216.24474865932</v>
      </c>
      <c r="I96" s="19">
        <v>68771.056883549871</v>
      </c>
      <c r="J96" s="19"/>
      <c r="K96" s="19"/>
      <c r="L96" s="19"/>
      <c r="M96" s="19">
        <v>459.25252400000005</v>
      </c>
      <c r="N96" s="19"/>
      <c r="O96" s="19">
        <v>855830.22610476997</v>
      </c>
      <c r="P96" s="19">
        <v>123779.62366900018</v>
      </c>
      <c r="Q96" s="20">
        <f>SUM(D96:P96)</f>
        <v>2868703.7035617586</v>
      </c>
      <c r="R96" s="57"/>
      <c r="S96" s="8"/>
      <c r="T96" s="9" t="s">
        <v>3</v>
      </c>
      <c r="U96" s="79">
        <f t="shared" ref="U96:V100" si="21">D96+H96</f>
        <v>331050.95075961918</v>
      </c>
      <c r="V96" s="42">
        <f t="shared" si="21"/>
        <v>177079.78775255033</v>
      </c>
      <c r="W96" s="42">
        <f t="shared" ref="W96:X100" si="22">F96</f>
        <v>617165.00956937915</v>
      </c>
      <c r="X96" s="42">
        <f t="shared" si="22"/>
        <v>763338.85318243946</v>
      </c>
      <c r="Y96" s="42">
        <f t="shared" ref="Y96:Z100" si="23">O96</f>
        <v>855830.22610476997</v>
      </c>
      <c r="Z96" s="42">
        <f t="shared" si="23"/>
        <v>123779.62366900018</v>
      </c>
      <c r="AA96" s="42">
        <f>L96+M96+N96</f>
        <v>459.25252400000005</v>
      </c>
      <c r="AB96" s="84">
        <f>SUM(U96:AA96)</f>
        <v>2868703.7035617586</v>
      </c>
      <c r="AC96" s="42"/>
    </row>
    <row r="97" spans="2:29" ht="13.5" customHeight="1" x14ac:dyDescent="0.35">
      <c r="B97" s="8"/>
      <c r="C97" s="9" t="s">
        <v>4</v>
      </c>
      <c r="D97" s="18">
        <v>47187.954476669875</v>
      </c>
      <c r="E97" s="19">
        <v>118000.2819407002</v>
      </c>
      <c r="F97" s="19">
        <v>516189.73749181064</v>
      </c>
      <c r="G97" s="19">
        <v>829071.47112627036</v>
      </c>
      <c r="H97" s="19">
        <v>341824.98802572011</v>
      </c>
      <c r="I97" s="19">
        <v>84881.369282979809</v>
      </c>
      <c r="J97" s="19"/>
      <c r="K97" s="19"/>
      <c r="L97" s="19"/>
      <c r="M97" s="19">
        <v>485.07764199999997</v>
      </c>
      <c r="N97" s="19"/>
      <c r="O97" s="19">
        <v>939664.30131077021</v>
      </c>
      <c r="P97" s="19">
        <v>140316.13907799989</v>
      </c>
      <c r="Q97" s="20">
        <f>SUM(D97:P97)</f>
        <v>3017621.3203749214</v>
      </c>
      <c r="R97" s="57"/>
      <c r="S97" s="8"/>
      <c r="T97" s="9" t="s">
        <v>4</v>
      </c>
      <c r="U97" s="79">
        <f t="shared" si="21"/>
        <v>389012.94250239001</v>
      </c>
      <c r="V97" s="42">
        <f t="shared" si="21"/>
        <v>202881.65122368</v>
      </c>
      <c r="W97" s="42">
        <f t="shared" si="22"/>
        <v>516189.73749181064</v>
      </c>
      <c r="X97" s="42">
        <f t="shared" si="22"/>
        <v>829071.47112627036</v>
      </c>
      <c r="Y97" s="42">
        <f t="shared" si="23"/>
        <v>939664.30131077021</v>
      </c>
      <c r="Z97" s="42">
        <f t="shared" si="23"/>
        <v>140316.13907799989</v>
      </c>
      <c r="AA97" s="42">
        <f>L97+M97+N97</f>
        <v>485.07764199999997</v>
      </c>
      <c r="AB97" s="84">
        <f>SUM(U97:AA97)</f>
        <v>3017621.320374921</v>
      </c>
      <c r="AC97" s="42"/>
    </row>
    <row r="98" spans="2:29" ht="13.5" customHeight="1" x14ac:dyDescent="0.35">
      <c r="B98" s="8"/>
      <c r="C98" s="9" t="s">
        <v>5</v>
      </c>
      <c r="D98" s="18">
        <v>50088.749693620281</v>
      </c>
      <c r="E98" s="19">
        <v>118000.2819407002</v>
      </c>
      <c r="F98" s="19">
        <v>482885.26949399977</v>
      </c>
      <c r="G98" s="19">
        <v>813287.57982233074</v>
      </c>
      <c r="H98" s="19">
        <v>325503.31720151991</v>
      </c>
      <c r="I98" s="19">
        <v>81662.144501170304</v>
      </c>
      <c r="J98" s="19"/>
      <c r="K98" s="19"/>
      <c r="L98" s="19"/>
      <c r="M98" s="19"/>
      <c r="N98" s="19"/>
      <c r="O98" s="19">
        <v>904198.87260940066</v>
      </c>
      <c r="P98" s="19">
        <v>136130.52536099998</v>
      </c>
      <c r="Q98" s="20">
        <f>SUM(D98:P98)</f>
        <v>2911756.7406237419</v>
      </c>
      <c r="R98" s="57"/>
      <c r="S98" s="8"/>
      <c r="T98" s="9" t="s">
        <v>5</v>
      </c>
      <c r="U98" s="79">
        <f t="shared" si="21"/>
        <v>375592.06689514022</v>
      </c>
      <c r="V98" s="42">
        <f t="shared" si="21"/>
        <v>199662.42644187051</v>
      </c>
      <c r="W98" s="42">
        <f t="shared" si="22"/>
        <v>482885.26949399977</v>
      </c>
      <c r="X98" s="42">
        <f t="shared" si="22"/>
        <v>813287.57982233074</v>
      </c>
      <c r="Y98" s="42">
        <f t="shared" si="23"/>
        <v>904198.87260940066</v>
      </c>
      <c r="Z98" s="42">
        <f t="shared" si="23"/>
        <v>136130.52536099998</v>
      </c>
      <c r="AA98" s="42">
        <f>L98+M98+N98</f>
        <v>0</v>
      </c>
      <c r="AB98" s="84">
        <f>SUM(U98:AA98)</f>
        <v>2911756.7406237419</v>
      </c>
      <c r="AC98" s="42"/>
    </row>
    <row r="99" spans="2:29" ht="13.5" customHeight="1" x14ac:dyDescent="0.35">
      <c r="B99" s="8"/>
      <c r="C99" s="9" t="s">
        <v>6</v>
      </c>
      <c r="D99" s="18">
        <v>50589.456809070645</v>
      </c>
      <c r="E99" s="19">
        <v>114922.64524551971</v>
      </c>
      <c r="F99" s="19">
        <v>744838.51936699939</v>
      </c>
      <c r="G99" s="19">
        <v>812889.48453726934</v>
      </c>
      <c r="H99" s="19">
        <v>368183.74678114016</v>
      </c>
      <c r="I99" s="19">
        <v>82091.030795319806</v>
      </c>
      <c r="J99" s="19"/>
      <c r="K99" s="19"/>
      <c r="L99" s="19"/>
      <c r="M99" s="19"/>
      <c r="N99" s="19"/>
      <c r="O99" s="19">
        <v>934366.63974759111</v>
      </c>
      <c r="P99" s="19">
        <v>145830.42563199985</v>
      </c>
      <c r="Q99" s="20">
        <f>SUM(D99:P99)</f>
        <v>3253711.9489149102</v>
      </c>
      <c r="R99" s="57"/>
      <c r="S99" s="8"/>
      <c r="T99" s="9" t="s">
        <v>6</v>
      </c>
      <c r="U99" s="79">
        <f t="shared" si="21"/>
        <v>418773.20359021082</v>
      </c>
      <c r="V99" s="42">
        <f t="shared" si="21"/>
        <v>197013.67604083952</v>
      </c>
      <c r="W99" s="42">
        <f t="shared" si="22"/>
        <v>744838.51936699939</v>
      </c>
      <c r="X99" s="42">
        <f t="shared" si="22"/>
        <v>812889.48453726934</v>
      </c>
      <c r="Y99" s="42">
        <f t="shared" si="23"/>
        <v>934366.63974759111</v>
      </c>
      <c r="Z99" s="42">
        <f t="shared" si="23"/>
        <v>145830.42563199985</v>
      </c>
      <c r="AA99" s="42">
        <f>L99+M99+N99</f>
        <v>0</v>
      </c>
      <c r="AB99" s="84">
        <f>SUM(U99:AA99)</f>
        <v>3253711.9489149102</v>
      </c>
      <c r="AC99" s="42"/>
    </row>
    <row r="100" spans="2:29" ht="13.5" customHeight="1" thickBot="1" x14ac:dyDescent="0.4">
      <c r="B100" s="10"/>
      <c r="C100" s="11" t="s">
        <v>7</v>
      </c>
      <c r="D100" s="21">
        <v>51818.740914269605</v>
      </c>
      <c r="E100" s="22">
        <v>127476.08108992012</v>
      </c>
      <c r="F100" s="22">
        <v>880963.87098399911</v>
      </c>
      <c r="G100" s="22">
        <v>812821.69121918664</v>
      </c>
      <c r="H100" s="22">
        <v>385496.59886779002</v>
      </c>
      <c r="I100" s="22">
        <v>90150.246044739659</v>
      </c>
      <c r="J100" s="22"/>
      <c r="K100" s="22"/>
      <c r="L100" s="22"/>
      <c r="M100" s="22"/>
      <c r="N100" s="22"/>
      <c r="O100" s="22">
        <v>934366.63974759111</v>
      </c>
      <c r="P100" s="22">
        <v>144196.57927700007</v>
      </c>
      <c r="Q100" s="23">
        <f t="shared" ref="Q100" si="24">SUM(D100:P100)</f>
        <v>3427290.4481444964</v>
      </c>
      <c r="R100" s="57"/>
      <c r="S100" s="10"/>
      <c r="T100" s="11" t="s">
        <v>7</v>
      </c>
      <c r="U100" s="80">
        <f t="shared" si="21"/>
        <v>437315.3397820596</v>
      </c>
      <c r="V100" s="81">
        <f t="shared" si="21"/>
        <v>217626.32713465978</v>
      </c>
      <c r="W100" s="81">
        <f t="shared" si="22"/>
        <v>880963.87098399911</v>
      </c>
      <c r="X100" s="81">
        <f t="shared" si="22"/>
        <v>812821.69121918664</v>
      </c>
      <c r="Y100" s="81">
        <f t="shared" si="23"/>
        <v>934366.63974759111</v>
      </c>
      <c r="Z100" s="81">
        <f t="shared" si="23"/>
        <v>144196.57927700007</v>
      </c>
      <c r="AA100" s="81">
        <f t="shared" ref="AA100" si="25">L100+M100+N100</f>
        <v>0</v>
      </c>
      <c r="AB100" s="85">
        <f t="shared" ref="AB100" si="26">SUM(U100:AA100)</f>
        <v>3427290.4481444964</v>
      </c>
      <c r="AC100" s="42"/>
    </row>
    <row r="101" spans="2:29" ht="15" customHeight="1" thickBot="1" x14ac:dyDescent="0.4">
      <c r="B101" s="53" t="str">
        <f>VAR</f>
        <v>ACUM. JUL25-JUN26</v>
      </c>
      <c r="C101" s="54"/>
      <c r="D101" s="72">
        <f>SUM(D89:D100)</f>
        <v>911460.76122507092</v>
      </c>
      <c r="E101" s="73">
        <f t="shared" ref="E101:Q101" si="27">SUM(E89:E100)</f>
        <v>1356108.9422304791</v>
      </c>
      <c r="F101" s="73">
        <f t="shared" si="27"/>
        <v>8056763.4871470435</v>
      </c>
      <c r="G101" s="73">
        <f t="shared" si="27"/>
        <v>9980726.4168011155</v>
      </c>
      <c r="H101" s="73">
        <f t="shared" si="27"/>
        <v>3783278.472976299</v>
      </c>
      <c r="I101" s="73">
        <f t="shared" si="27"/>
        <v>949496.43567552022</v>
      </c>
      <c r="J101" s="73">
        <f t="shared" si="27"/>
        <v>0</v>
      </c>
      <c r="K101" s="73">
        <f t="shared" si="27"/>
        <v>0</v>
      </c>
      <c r="L101" s="73">
        <f t="shared" si="27"/>
        <v>287.008467</v>
      </c>
      <c r="M101" s="73">
        <f t="shared" si="27"/>
        <v>4869.5071520000001</v>
      </c>
      <c r="N101" s="73">
        <f t="shared" si="27"/>
        <v>52.403901999999995</v>
      </c>
      <c r="O101" s="73">
        <f t="shared" si="27"/>
        <v>10447230.258443244</v>
      </c>
      <c r="P101" s="73">
        <f t="shared" si="27"/>
        <v>1630798.575769</v>
      </c>
      <c r="Q101" s="71">
        <f t="shared" si="27"/>
        <v>37121072.269788772</v>
      </c>
      <c r="R101" s="57"/>
      <c r="S101" s="53" t="str">
        <f>VAR</f>
        <v>ACUM. JUL25-JUN26</v>
      </c>
      <c r="T101" s="54"/>
      <c r="U101" s="72">
        <f>SUM(U89:U100)</f>
        <v>4694739.2342013698</v>
      </c>
      <c r="V101" s="73">
        <f t="shared" ref="V101:AB101" si="28">SUM(V89:V100)</f>
        <v>2305605.3779059993</v>
      </c>
      <c r="W101" s="73">
        <f t="shared" si="28"/>
        <v>8056763.4871470435</v>
      </c>
      <c r="X101" s="73">
        <f t="shared" si="28"/>
        <v>9980726.4168011155</v>
      </c>
      <c r="Y101" s="73">
        <f t="shared" si="28"/>
        <v>10447230.258443244</v>
      </c>
      <c r="Z101" s="73">
        <f t="shared" si="28"/>
        <v>1630798.575769</v>
      </c>
      <c r="AA101" s="73">
        <f t="shared" si="28"/>
        <v>5208.9195210000007</v>
      </c>
      <c r="AB101" s="86">
        <f t="shared" si="28"/>
        <v>37121072.269788764</v>
      </c>
      <c r="AC101" s="42"/>
    </row>
    <row r="102" spans="2:29" ht="15" thickBot="1" x14ac:dyDescent="0.4">
      <c r="B102" s="27" t="str">
        <f>VAR_1</f>
        <v>VAR. ACUM. JUL-JUN (2025/2026)</v>
      </c>
      <c r="C102" s="28"/>
      <c r="D102" s="44">
        <f>SUM(D89:D100)/SUM(D77:D88)-1</f>
        <v>-0.43105951049889024</v>
      </c>
      <c r="E102" s="45">
        <f t="shared" ref="E102:Q102" si="29">SUM(E89:E100)/SUM(E77:E88)-1</f>
        <v>0.12939377822283138</v>
      </c>
      <c r="F102" s="45">
        <f t="shared" si="29"/>
        <v>-0.18104685752669247</v>
      </c>
      <c r="G102" s="45">
        <f t="shared" si="29"/>
        <v>8.065128621373896E-2</v>
      </c>
      <c r="H102" s="45">
        <f t="shared" si="29"/>
        <v>0.34300504647006158</v>
      </c>
      <c r="I102" s="45">
        <f t="shared" si="29"/>
        <v>0.1428018797966335</v>
      </c>
      <c r="J102" s="45" t="e">
        <f t="shared" si="29"/>
        <v>#DIV/0!</v>
      </c>
      <c r="K102" s="45" t="e">
        <f t="shared" si="29"/>
        <v>#DIV/0!</v>
      </c>
      <c r="L102" s="45">
        <f t="shared" si="29"/>
        <v>0.43023363208687004</v>
      </c>
      <c r="M102" s="45">
        <f t="shared" si="29"/>
        <v>0.99932069345418562</v>
      </c>
      <c r="N102" s="45">
        <f t="shared" si="29"/>
        <v>-0.84110391301084586</v>
      </c>
      <c r="O102" s="45">
        <f t="shared" si="29"/>
        <v>0.33248951658419701</v>
      </c>
      <c r="P102" s="45">
        <f t="shared" si="29"/>
        <v>0.1321248465971967</v>
      </c>
      <c r="Q102" s="43">
        <f t="shared" si="29"/>
        <v>6.644625400324311E-2</v>
      </c>
      <c r="R102" s="57"/>
      <c r="S102" s="27" t="str">
        <f>VAR_1</f>
        <v>VAR. ACUM. JUL-JUN (2025/2026)</v>
      </c>
      <c r="T102" s="28"/>
      <c r="U102" s="44">
        <f>SUM(U89:U100)/SUM(U77:U88)-1</f>
        <v>6.2384958924916578E-2</v>
      </c>
      <c r="V102" s="45">
        <f t="shared" ref="V102:AB102" si="30">SUM(V89:V100)/SUM(V77:V88)-1</f>
        <v>0.13487722443638983</v>
      </c>
      <c r="W102" s="45">
        <f t="shared" si="30"/>
        <v>-0.18104685752669247</v>
      </c>
      <c r="X102" s="45">
        <f t="shared" si="30"/>
        <v>8.065128621373896E-2</v>
      </c>
      <c r="Y102" s="45">
        <f t="shared" si="30"/>
        <v>0.33248951658419701</v>
      </c>
      <c r="Z102" s="45">
        <f t="shared" si="30"/>
        <v>0.1321248465971967</v>
      </c>
      <c r="AA102" s="45">
        <f t="shared" si="30"/>
        <v>0.75617878690352236</v>
      </c>
      <c r="AB102" s="82">
        <f t="shared" si="30"/>
        <v>6.6446254003242888E-2</v>
      </c>
      <c r="AC102" s="42"/>
    </row>
    <row r="103" spans="2:29" ht="15" thickBot="1" x14ac:dyDescent="0.4">
      <c r="B103" s="27" t="str">
        <f>VAR_2</f>
        <v>PART. ACUM. JUL25-JUN26</v>
      </c>
      <c r="C103" s="28"/>
      <c r="D103" s="44">
        <f>SUM(D89:D100)/SUM($Q$89:$Q$100)</f>
        <v>2.4553729337362627E-2</v>
      </c>
      <c r="E103" s="45">
        <f t="shared" ref="E103:Q103" si="31">SUM(E89:E100)/SUM($Q$89:$Q$100)</f>
        <v>3.65320519939333E-2</v>
      </c>
      <c r="F103" s="45">
        <f t="shared" si="31"/>
        <v>0.21704016060182865</v>
      </c>
      <c r="G103" s="45">
        <f t="shared" si="31"/>
        <v>0.26886956131717121</v>
      </c>
      <c r="H103" s="45">
        <f t="shared" si="31"/>
        <v>0.10191727344189205</v>
      </c>
      <c r="I103" s="45">
        <f t="shared" si="31"/>
        <v>2.5578367693011771E-2</v>
      </c>
      <c r="J103" s="45">
        <f t="shared" si="31"/>
        <v>0</v>
      </c>
      <c r="K103" s="45">
        <f t="shared" si="31"/>
        <v>0</v>
      </c>
      <c r="L103" s="56">
        <f t="shared" si="31"/>
        <v>7.7316857905956483E-6</v>
      </c>
      <c r="M103" s="55">
        <f t="shared" si="31"/>
        <v>1.3117905422045366E-4</v>
      </c>
      <c r="N103" s="56">
        <f t="shared" si="31"/>
        <v>1.411702270320711E-6</v>
      </c>
      <c r="O103" s="45">
        <f t="shared" si="31"/>
        <v>0.28143665092739767</v>
      </c>
      <c r="P103" s="45">
        <f t="shared" si="31"/>
        <v>4.3931882245121352E-2</v>
      </c>
      <c r="Q103" s="43">
        <f t="shared" si="31"/>
        <v>1</v>
      </c>
      <c r="R103" s="57"/>
      <c r="S103" s="27" t="str">
        <f>VAR_2</f>
        <v>PART. ACUM. JUL25-JUN26</v>
      </c>
      <c r="T103" s="28"/>
      <c r="U103" s="44">
        <f>SUM(U89:U100)/SUM($AB$89:$AB$100)</f>
        <v>0.12647100277925472</v>
      </c>
      <c r="V103" s="45">
        <f t="shared" ref="V103:AB103" si="32">SUM(V89:V100)/SUM($AB$89:$AB$100)</f>
        <v>6.2110419686945084E-2</v>
      </c>
      <c r="W103" s="45">
        <f t="shared" si="32"/>
        <v>0.21704016060182871</v>
      </c>
      <c r="X103" s="45">
        <f t="shared" si="32"/>
        <v>0.26886956131717127</v>
      </c>
      <c r="Y103" s="45">
        <f t="shared" si="32"/>
        <v>0.28143665092739772</v>
      </c>
      <c r="Z103" s="45">
        <f t="shared" si="32"/>
        <v>4.3931882245121366E-2</v>
      </c>
      <c r="AA103" s="45">
        <f t="shared" si="32"/>
        <v>1.4032244228137007E-4</v>
      </c>
      <c r="AB103" s="82">
        <f t="shared" si="32"/>
        <v>1</v>
      </c>
      <c r="AC103" s="42"/>
    </row>
    <row r="104" spans="2:29" ht="15" thickBot="1" x14ac:dyDescent="0.4">
      <c r="B104" s="27" t="s">
        <v>63</v>
      </c>
      <c r="C104" s="28"/>
      <c r="D104" s="44">
        <f>SUM(D77:D88)/SUM($Q$77:$Q$88)</f>
        <v>4.6024554688665439E-2</v>
      </c>
      <c r="E104" s="45">
        <f t="shared" ref="E104:Q104" si="33">SUM(E77:E88)/SUM($Q$77:$Q$88)</f>
        <v>3.4495913428252575E-2</v>
      </c>
      <c r="F104" s="45">
        <f t="shared" si="33"/>
        <v>0.28263114729989158</v>
      </c>
      <c r="G104" s="45">
        <f t="shared" si="33"/>
        <v>0.26533530301603692</v>
      </c>
      <c r="H104" s="45">
        <f t="shared" si="33"/>
        <v>8.0929922613476132E-2</v>
      </c>
      <c r="I104" s="45">
        <f t="shared" si="33"/>
        <v>2.3869364315872679E-2</v>
      </c>
      <c r="J104" s="45">
        <f t="shared" si="33"/>
        <v>0</v>
      </c>
      <c r="K104" s="45">
        <f t="shared" si="33"/>
        <v>0</v>
      </c>
      <c r="L104" s="56">
        <f t="shared" si="33"/>
        <v>5.7650912155378669E-6</v>
      </c>
      <c r="M104" s="55">
        <f t="shared" si="33"/>
        <v>6.9971471527860131E-5</v>
      </c>
      <c r="N104" s="56">
        <f t="shared" si="33"/>
        <v>9.4747745301881371E-6</v>
      </c>
      <c r="O104" s="45">
        <f t="shared" si="33"/>
        <v>0.22524534593723133</v>
      </c>
      <c r="P104" s="45">
        <f t="shared" si="33"/>
        <v>4.138323736329988E-2</v>
      </c>
      <c r="Q104" s="43">
        <f t="shared" si="33"/>
        <v>1</v>
      </c>
      <c r="S104" s="27" t="str">
        <f>B104</f>
        <v>PART. ACUM. JUL24-JUN25</v>
      </c>
      <c r="T104" s="28"/>
      <c r="U104" s="44">
        <f>SUM(U77:U88)/SUM($AB$77:$AB$88)</f>
        <v>0.12695447730214157</v>
      </c>
      <c r="V104" s="45">
        <f t="shared" ref="V104:AB104" si="34">SUM(V77:V88)/SUM($AB$77:$AB$88)</f>
        <v>5.8365277744125248E-2</v>
      </c>
      <c r="W104" s="45">
        <f t="shared" si="34"/>
        <v>0.28263114729989158</v>
      </c>
      <c r="X104" s="45">
        <f t="shared" si="34"/>
        <v>0.26533530301603692</v>
      </c>
      <c r="Y104" s="45">
        <f t="shared" si="34"/>
        <v>0.22524534593723133</v>
      </c>
      <c r="Z104" s="45">
        <f t="shared" si="34"/>
        <v>4.138323736329988E-2</v>
      </c>
      <c r="AA104" s="45">
        <f t="shared" si="34"/>
        <v>8.5211337273586129E-5</v>
      </c>
      <c r="AB104" s="82">
        <f t="shared" si="34"/>
        <v>1</v>
      </c>
    </row>
    <row r="105" spans="2:29" ht="14.5" x14ac:dyDescent="0.35"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</row>
    <row r="106" spans="2:29" ht="14.5" x14ac:dyDescent="0.35"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</row>
    <row r="107" spans="2:29" ht="14.5" x14ac:dyDescent="0.35"/>
    <row r="108" spans="2:29" ht="14.5" x14ac:dyDescent="0.35"/>
    <row r="109" spans="2:29" ht="14.5" x14ac:dyDescent="0.35"/>
    <row r="110" spans="2:29" ht="14.5" x14ac:dyDescent="0.35"/>
    <row r="111" spans="2:29" ht="14.5" x14ac:dyDescent="0.35"/>
    <row r="112" spans="2:29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</sheetData>
  <mergeCells count="13">
    <mergeCell ref="Z57:Z58"/>
    <mergeCell ref="AA57:AA58"/>
    <mergeCell ref="AB57:AB58"/>
    <mergeCell ref="U57:U58"/>
    <mergeCell ref="V57:V58"/>
    <mergeCell ref="W57:W58"/>
    <mergeCell ref="X57:X58"/>
    <mergeCell ref="Y57:Y58"/>
    <mergeCell ref="B9:B10"/>
    <mergeCell ref="C9:C10"/>
    <mergeCell ref="D9:Q9"/>
    <mergeCell ref="S57:S58"/>
    <mergeCell ref="T57:T58"/>
  </mergeCells>
  <phoneticPr fontId="24" type="noConversion"/>
  <pageMargins left="0.7" right="0.7" top="0.75" bottom="0.75" header="0.3" footer="0.3"/>
  <ignoredErrors>
    <ignoredError sqref="D101:P103 D104:Q104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ÍNDICE</vt:lpstr>
      <vt:lpstr>10.1.TRAF_SENT</vt:lpstr>
      <vt:lpstr>10.5.TRAF_DEST</vt:lpstr>
      <vt:lpstr>10.2.TRAF_BAND</vt:lpstr>
      <vt:lpstr>10.3.TRAF_CLI</vt:lpstr>
      <vt:lpstr>10.4.TRAF_EMP</vt:lpstr>
      <vt:lpstr>ÍNDICE!Área_de_impresión</vt:lpstr>
      <vt:lpstr>VAR</vt:lpstr>
      <vt:lpstr>VAR_1</vt:lpstr>
      <vt:lpstr>VAR_2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VERA</dc:creator>
  <cp:lastModifiedBy>Alejandro Vera</cp:lastModifiedBy>
  <dcterms:created xsi:type="dcterms:W3CDTF">2018-11-27T20:24:18Z</dcterms:created>
  <dcterms:modified xsi:type="dcterms:W3CDTF">2026-08-17T20:04:00Z</dcterms:modified>
</cp:coreProperties>
</file>